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15" yWindow="-15" windowWidth="16905" windowHeight="12360" tabRatio="939" activeTab="3"/>
  </bookViews>
  <sheets>
    <sheet name="封面" sheetId="1" r:id="rId1"/>
    <sheet name="收支总表" sheetId="11" r:id="rId2"/>
    <sheet name="一般预算收入" sheetId="2" r:id="rId3"/>
    <sheet name="一般预算支出-功能" sheetId="3" r:id="rId4"/>
    <sheet name="一般预算支出-经济" sheetId="4" r:id="rId5"/>
  </sheets>
  <definedNames>
    <definedName name="_xlnm._FilterDatabase" localSheetId="3" hidden="1">'一般预算支出-功能'!$A$5:$E$1172</definedName>
    <definedName name="_xlnm.Print_Area" localSheetId="4">'一般预算支出-经济'!$A$1:$E$122</definedName>
    <definedName name="_xlnm.Print_Titles" localSheetId="2">一般预算收入!$1:$4</definedName>
    <definedName name="_xlnm.Print_Titles" localSheetId="3">'一般预算支出-功能'!$1:$4</definedName>
    <definedName name="_xlnm.Print_Titles" localSheetId="4">'一般预算支出-经济'!$1:$4</definedName>
  </definedNames>
  <calcPr calcId="145621"/>
</workbook>
</file>

<file path=xl/calcChain.xml><?xml version="1.0" encoding="utf-8"?>
<calcChain xmlns="http://schemas.openxmlformats.org/spreadsheetml/2006/main">
  <c r="D11" i="11" l="1"/>
  <c r="J33" i="11"/>
  <c r="D20" i="2" l="1"/>
  <c r="E35" i="2"/>
  <c r="E29" i="2" s="1"/>
  <c r="E9" i="11"/>
  <c r="E33" i="11"/>
  <c r="E6" i="11"/>
  <c r="E106" i="4" l="1"/>
  <c r="E90" i="4"/>
  <c r="E67" i="4"/>
  <c r="E50" i="4"/>
  <c r="E17" i="4"/>
  <c r="E6" i="4"/>
  <c r="E5" i="4" l="1"/>
  <c r="E1028" i="3"/>
  <c r="E1149" i="3" l="1"/>
  <c r="E584" i="3" l="1"/>
  <c r="E496" i="3"/>
  <c r="E490" i="3" s="1"/>
  <c r="E434" i="3"/>
  <c r="E189" i="3"/>
  <c r="E162" i="3"/>
  <c r="E152" i="3"/>
  <c r="E20" i="2"/>
  <c r="I6" i="11" l="1"/>
  <c r="H6" i="11"/>
  <c r="C5" i="3"/>
  <c r="D584" i="3" l="1"/>
  <c r="C584" i="3" l="1"/>
  <c r="E11" i="4" l="1"/>
  <c r="E19" i="4"/>
  <c r="E20" i="4"/>
  <c r="E21" i="4"/>
  <c r="E25" i="4"/>
  <c r="E26" i="4"/>
  <c r="E28" i="4"/>
  <c r="E30" i="4"/>
  <c r="E35" i="4"/>
  <c r="E36" i="4"/>
  <c r="E37" i="4"/>
  <c r="E38" i="4"/>
  <c r="E39" i="4"/>
  <c r="E41" i="4"/>
  <c r="E43" i="4"/>
  <c r="E44" i="4"/>
  <c r="E45" i="4"/>
  <c r="E46" i="4"/>
  <c r="E48" i="4"/>
  <c r="E51" i="4"/>
  <c r="E62" i="4"/>
  <c r="E63" i="4"/>
  <c r="E64" i="4"/>
  <c r="E65" i="4"/>
  <c r="E69" i="4"/>
  <c r="E70" i="4"/>
  <c r="E71" i="4"/>
  <c r="E73" i="4"/>
  <c r="E75" i="4"/>
  <c r="E77" i="4"/>
  <c r="E78" i="4"/>
  <c r="E80" i="4"/>
  <c r="E81" i="4"/>
  <c r="E82" i="4"/>
  <c r="E83" i="4"/>
  <c r="E84" i="4"/>
  <c r="E85" i="4"/>
  <c r="E86" i="4"/>
  <c r="E87" i="4"/>
  <c r="E88" i="4"/>
  <c r="E89" i="4"/>
  <c r="E91" i="4"/>
  <c r="E92" i="4"/>
  <c r="E93" i="4"/>
  <c r="E95" i="4"/>
  <c r="E96" i="4"/>
  <c r="E97" i="4"/>
  <c r="E98" i="4"/>
  <c r="E99" i="4"/>
  <c r="E100" i="4"/>
  <c r="E101" i="4"/>
  <c r="E102" i="4"/>
  <c r="E103" i="4"/>
  <c r="E104" i="4"/>
  <c r="E107" i="4"/>
  <c r="E108" i="4"/>
  <c r="E109" i="4"/>
  <c r="E110" i="4"/>
  <c r="E111" i="4"/>
  <c r="E112" i="4"/>
  <c r="E120" i="4"/>
  <c r="C1014" i="3"/>
  <c r="E8" i="3"/>
  <c r="E9" i="3"/>
  <c r="E10" i="3"/>
  <c r="E11" i="3"/>
  <c r="E12" i="3"/>
  <c r="E13" i="3"/>
  <c r="E14" i="3"/>
  <c r="E15" i="3"/>
  <c r="E16" i="3"/>
  <c r="E17" i="3"/>
  <c r="E18" i="3"/>
  <c r="E20" i="3"/>
  <c r="E21" i="3"/>
  <c r="E22" i="3"/>
  <c r="E23" i="3"/>
  <c r="E24" i="3"/>
  <c r="E25" i="3"/>
  <c r="E26" i="3"/>
  <c r="E27" i="3"/>
  <c r="E32" i="3"/>
  <c r="E33" i="3"/>
  <c r="E34" i="3"/>
  <c r="E35" i="3"/>
  <c r="E36" i="3"/>
  <c r="E37" i="3"/>
  <c r="E39" i="3"/>
  <c r="E41" i="3"/>
  <c r="E42" i="3"/>
  <c r="E43" i="3"/>
  <c r="E44" i="3"/>
  <c r="E45" i="3"/>
  <c r="E46" i="3"/>
  <c r="E47" i="3"/>
  <c r="E48" i="3"/>
  <c r="E49" i="3"/>
  <c r="E50" i="3"/>
  <c r="E51" i="3"/>
  <c r="E53" i="3"/>
  <c r="E54" i="3"/>
  <c r="E55" i="3"/>
  <c r="E56" i="3"/>
  <c r="E58" i="3"/>
  <c r="E59" i="3"/>
  <c r="E60" i="3"/>
  <c r="E61" i="3"/>
  <c r="E62" i="3"/>
  <c r="E65" i="3"/>
  <c r="E67" i="3"/>
  <c r="E68" i="3"/>
  <c r="E69" i="3"/>
  <c r="E70" i="3"/>
  <c r="E71" i="3"/>
  <c r="E72" i="3"/>
  <c r="E75" i="3"/>
  <c r="E76" i="3"/>
  <c r="E77" i="3"/>
  <c r="E78" i="3"/>
  <c r="E79" i="3"/>
  <c r="E80" i="3"/>
  <c r="E81" i="3"/>
  <c r="E82" i="3"/>
  <c r="E83" i="3"/>
  <c r="E84" i="3"/>
  <c r="E87" i="3"/>
  <c r="E88" i="3"/>
  <c r="E89" i="3"/>
  <c r="E90" i="3"/>
  <c r="E91" i="3"/>
  <c r="E92" i="3"/>
  <c r="E93" i="3"/>
  <c r="E94" i="3"/>
  <c r="E96" i="3"/>
  <c r="E97" i="3"/>
  <c r="E98" i="3"/>
  <c r="E99" i="3"/>
  <c r="E100" i="3"/>
  <c r="E101" i="3"/>
  <c r="E102" i="3"/>
  <c r="E103" i="3"/>
  <c r="E104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1" i="3"/>
  <c r="E122" i="3"/>
  <c r="E123" i="3"/>
  <c r="E124" i="3"/>
  <c r="E125" i="3"/>
  <c r="E126" i="3"/>
  <c r="E127" i="3"/>
  <c r="E128" i="3"/>
  <c r="E130" i="3"/>
  <c r="E131" i="3"/>
  <c r="E132" i="3"/>
  <c r="E133" i="3"/>
  <c r="E134" i="3"/>
  <c r="E135" i="3"/>
  <c r="E136" i="3"/>
  <c r="E137" i="3"/>
  <c r="E138" i="3"/>
  <c r="E139" i="3"/>
  <c r="E141" i="3"/>
  <c r="E142" i="3"/>
  <c r="E143" i="3"/>
  <c r="E144" i="3"/>
  <c r="E145" i="3"/>
  <c r="E146" i="3"/>
  <c r="E147" i="3"/>
  <c r="E148" i="3"/>
  <c r="E149" i="3"/>
  <c r="E150" i="3"/>
  <c r="E151" i="3"/>
  <c r="E153" i="3"/>
  <c r="E154" i="3"/>
  <c r="E155" i="3"/>
  <c r="E156" i="3"/>
  <c r="E157" i="3"/>
  <c r="E158" i="3"/>
  <c r="E159" i="3"/>
  <c r="E160" i="3"/>
  <c r="E161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6" i="3"/>
  <c r="E177" i="3"/>
  <c r="E178" i="3"/>
  <c r="E179" i="3"/>
  <c r="E180" i="3"/>
  <c r="E181" i="3"/>
  <c r="E183" i="3"/>
  <c r="E184" i="3"/>
  <c r="E185" i="3"/>
  <c r="E186" i="3"/>
  <c r="E187" i="3"/>
  <c r="E188" i="3"/>
  <c r="E190" i="3"/>
  <c r="E191" i="3"/>
  <c r="E192" i="3"/>
  <c r="E193" i="3"/>
  <c r="E194" i="3"/>
  <c r="E195" i="3"/>
  <c r="E196" i="3"/>
  <c r="E197" i="3"/>
  <c r="E199" i="3"/>
  <c r="E200" i="3"/>
  <c r="E201" i="3"/>
  <c r="E202" i="3"/>
  <c r="E203" i="3"/>
  <c r="E205" i="3"/>
  <c r="E206" i="3"/>
  <c r="E207" i="3"/>
  <c r="E208" i="3"/>
  <c r="E209" i="3"/>
  <c r="E210" i="3"/>
  <c r="E212" i="3"/>
  <c r="E213" i="3"/>
  <c r="E214" i="3"/>
  <c r="E215" i="3"/>
  <c r="E216" i="3"/>
  <c r="E217" i="3"/>
  <c r="E218" i="3"/>
  <c r="E220" i="3"/>
  <c r="E221" i="3"/>
  <c r="E222" i="3"/>
  <c r="E223" i="3"/>
  <c r="E224" i="3"/>
  <c r="E225" i="3"/>
  <c r="E227" i="3"/>
  <c r="E228" i="3"/>
  <c r="E229" i="3"/>
  <c r="E230" i="3"/>
  <c r="E233" i="3"/>
  <c r="E232" i="3" s="1"/>
  <c r="E234" i="3"/>
  <c r="E235" i="3"/>
  <c r="E236" i="3"/>
  <c r="E237" i="3"/>
  <c r="E239" i="3"/>
  <c r="E240" i="3"/>
  <c r="E241" i="3"/>
  <c r="E242" i="3"/>
  <c r="E243" i="3"/>
  <c r="E245" i="3"/>
  <c r="E246" i="3"/>
  <c r="E247" i="3"/>
  <c r="E248" i="3"/>
  <c r="E249" i="3"/>
  <c r="E251" i="3"/>
  <c r="E252" i="3"/>
  <c r="E253" i="3"/>
  <c r="E254" i="3"/>
  <c r="E255" i="3"/>
  <c r="E257" i="3"/>
  <c r="E258" i="3"/>
  <c r="E256" i="3" s="1"/>
  <c r="E261" i="3"/>
  <c r="E263" i="3"/>
  <c r="E265" i="3"/>
  <c r="E267" i="3"/>
  <c r="E268" i="3"/>
  <c r="E269" i="3"/>
  <c r="E270" i="3"/>
  <c r="E271" i="3"/>
  <c r="E272" i="3"/>
  <c r="E273" i="3"/>
  <c r="E274" i="3"/>
  <c r="E276" i="3"/>
  <c r="E275" i="3" s="1"/>
  <c r="E279" i="3"/>
  <c r="E280" i="3"/>
  <c r="E281" i="3"/>
  <c r="E282" i="3"/>
  <c r="E283" i="3"/>
  <c r="E284" i="3"/>
  <c r="E285" i="3"/>
  <c r="E286" i="3"/>
  <c r="E287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11" i="3"/>
  <c r="E312" i="3"/>
  <c r="E313" i="3"/>
  <c r="E314" i="3"/>
  <c r="E315" i="3"/>
  <c r="E316" i="3"/>
  <c r="E318" i="3"/>
  <c r="E319" i="3"/>
  <c r="E320" i="3"/>
  <c r="E321" i="3"/>
  <c r="E322" i="3"/>
  <c r="E323" i="3"/>
  <c r="E324" i="3"/>
  <c r="E325" i="3"/>
  <c r="E326" i="3"/>
  <c r="E327" i="3"/>
  <c r="E328" i="3"/>
  <c r="E330" i="3"/>
  <c r="E331" i="3"/>
  <c r="E332" i="3"/>
  <c r="E333" i="3"/>
  <c r="E334" i="3"/>
  <c r="E335" i="3"/>
  <c r="E336" i="3"/>
  <c r="E337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3" i="3"/>
  <c r="E354" i="3"/>
  <c r="E355" i="3"/>
  <c r="E356" i="3"/>
  <c r="E357" i="3"/>
  <c r="E358" i="3"/>
  <c r="E352" i="3" s="1"/>
  <c r="E359" i="3"/>
  <c r="E360" i="3"/>
  <c r="E362" i="3"/>
  <c r="E363" i="3"/>
  <c r="E364" i="3"/>
  <c r="E365" i="3"/>
  <c r="E366" i="3"/>
  <c r="E367" i="3"/>
  <c r="E368" i="3"/>
  <c r="E369" i="3"/>
  <c r="E371" i="3"/>
  <c r="E372" i="3"/>
  <c r="E373" i="3"/>
  <c r="E374" i="3"/>
  <c r="E375" i="3"/>
  <c r="E376" i="3"/>
  <c r="E377" i="3"/>
  <c r="E379" i="3"/>
  <c r="E380" i="3"/>
  <c r="E381" i="3"/>
  <c r="E382" i="3"/>
  <c r="E383" i="3"/>
  <c r="E384" i="3"/>
  <c r="E385" i="3"/>
  <c r="E387" i="3"/>
  <c r="E388" i="3"/>
  <c r="E389" i="3"/>
  <c r="E390" i="3"/>
  <c r="E391" i="3"/>
  <c r="E392" i="3"/>
  <c r="E393" i="3"/>
  <c r="E394" i="3"/>
  <c r="E396" i="3"/>
  <c r="E397" i="3"/>
  <c r="E400" i="3"/>
  <c r="E401" i="3"/>
  <c r="E402" i="3"/>
  <c r="E403" i="3"/>
  <c r="E410" i="3"/>
  <c r="E411" i="3"/>
  <c r="E412" i="3"/>
  <c r="E414" i="3"/>
  <c r="E415" i="3"/>
  <c r="E416" i="3"/>
  <c r="E417" i="3"/>
  <c r="E418" i="3"/>
  <c r="E419" i="3"/>
  <c r="E421" i="3"/>
  <c r="E422" i="3"/>
  <c r="E423" i="3"/>
  <c r="E424" i="3"/>
  <c r="E425" i="3"/>
  <c r="E427" i="3"/>
  <c r="E426" i="3" s="1"/>
  <c r="E428" i="3"/>
  <c r="E429" i="3"/>
  <c r="E431" i="3"/>
  <c r="E432" i="3"/>
  <c r="E433" i="3"/>
  <c r="E436" i="3"/>
  <c r="E437" i="3"/>
  <c r="E439" i="3"/>
  <c r="E440" i="3"/>
  <c r="E442" i="3"/>
  <c r="E443" i="3"/>
  <c r="E445" i="3"/>
  <c r="E446" i="3"/>
  <c r="E447" i="3"/>
  <c r="E448" i="3"/>
  <c r="E449" i="3"/>
  <c r="E452" i="3"/>
  <c r="E451" i="3" s="1"/>
  <c r="E455" i="3"/>
  <c r="E456" i="3"/>
  <c r="E457" i="3"/>
  <c r="E458" i="3"/>
  <c r="E460" i="3"/>
  <c r="E461" i="3"/>
  <c r="E462" i="3"/>
  <c r="E463" i="3"/>
  <c r="E464" i="3"/>
  <c r="E465" i="3"/>
  <c r="E466" i="3"/>
  <c r="E467" i="3"/>
  <c r="E469" i="3"/>
  <c r="E470" i="3"/>
  <c r="E471" i="3"/>
  <c r="E472" i="3"/>
  <c r="E473" i="3"/>
  <c r="E475" i="3"/>
  <c r="E476" i="3"/>
  <c r="E477" i="3"/>
  <c r="E478" i="3"/>
  <c r="E479" i="3"/>
  <c r="E481" i="3"/>
  <c r="E482" i="3"/>
  <c r="E483" i="3"/>
  <c r="E484" i="3"/>
  <c r="E486" i="3"/>
  <c r="E487" i="3"/>
  <c r="E488" i="3"/>
  <c r="E489" i="3"/>
  <c r="E491" i="3"/>
  <c r="E492" i="3"/>
  <c r="E493" i="3"/>
  <c r="E494" i="3"/>
  <c r="E495" i="3"/>
  <c r="E498" i="3"/>
  <c r="E499" i="3"/>
  <c r="E500" i="3"/>
  <c r="E502" i="3"/>
  <c r="E503" i="3"/>
  <c r="E505" i="3"/>
  <c r="E506" i="3"/>
  <c r="E504" i="3" s="1"/>
  <c r="E509" i="3"/>
  <c r="E510" i="3"/>
  <c r="E512" i="3"/>
  <c r="E513" i="3"/>
  <c r="E514" i="3"/>
  <c r="E515" i="3"/>
  <c r="E516" i="3"/>
  <c r="E517" i="3"/>
  <c r="E518" i="3"/>
  <c r="E519" i="3"/>
  <c r="E520" i="3"/>
  <c r="E521" i="3"/>
  <c r="E523" i="3"/>
  <c r="E524" i="3"/>
  <c r="E525" i="3"/>
  <c r="E527" i="3"/>
  <c r="E528" i="3"/>
  <c r="E529" i="3"/>
  <c r="E531" i="3"/>
  <c r="E532" i="3"/>
  <c r="E533" i="3"/>
  <c r="E534" i="3"/>
  <c r="E535" i="3"/>
  <c r="E536" i="3"/>
  <c r="E537" i="3"/>
  <c r="E538" i="3"/>
  <c r="E539" i="3"/>
  <c r="E540" i="3"/>
  <c r="E542" i="3"/>
  <c r="E543" i="3"/>
  <c r="E544" i="3"/>
  <c r="E545" i="3"/>
  <c r="E546" i="3"/>
  <c r="E547" i="3"/>
  <c r="E548" i="3"/>
  <c r="E549" i="3"/>
  <c r="E550" i="3"/>
  <c r="E551" i="3"/>
  <c r="E553" i="3"/>
  <c r="E554" i="3"/>
  <c r="E555" i="3"/>
  <c r="E558" i="3"/>
  <c r="E559" i="3"/>
  <c r="E561" i="3"/>
  <c r="E562" i="3"/>
  <c r="E563" i="3"/>
  <c r="E564" i="3"/>
  <c r="E565" i="3"/>
  <c r="E566" i="3"/>
  <c r="E567" i="3"/>
  <c r="E568" i="3"/>
  <c r="E569" i="3"/>
  <c r="E570" i="3"/>
  <c r="E572" i="3"/>
  <c r="E574" i="3"/>
  <c r="E575" i="3"/>
  <c r="E576" i="3"/>
  <c r="E577" i="3"/>
  <c r="E578" i="3"/>
  <c r="E579" i="3"/>
  <c r="E580" i="3"/>
  <c r="E587" i="3"/>
  <c r="E588" i="3"/>
  <c r="E591" i="3"/>
  <c r="E592" i="3"/>
  <c r="E582" i="3" s="1"/>
  <c r="E594" i="3"/>
  <c r="E595" i="3"/>
  <c r="E596" i="3"/>
  <c r="E593" i="3" s="1"/>
  <c r="E598" i="3"/>
  <c r="E599" i="3"/>
  <c r="E600" i="3"/>
  <c r="E601" i="3"/>
  <c r="E602" i="3"/>
  <c r="E603" i="3"/>
  <c r="E604" i="3"/>
  <c r="E605" i="3"/>
  <c r="E606" i="3"/>
  <c r="E608" i="3"/>
  <c r="E609" i="3"/>
  <c r="E611" i="3"/>
  <c r="E613" i="3"/>
  <c r="E615" i="3"/>
  <c r="E617" i="3"/>
  <c r="E618" i="3"/>
  <c r="E620" i="3"/>
  <c r="E624" i="3"/>
  <c r="E626" i="3"/>
  <c r="E627" i="3"/>
  <c r="E629" i="3"/>
  <c r="E630" i="3"/>
  <c r="E631" i="3"/>
  <c r="E632" i="3"/>
  <c r="E634" i="3"/>
  <c r="E635" i="3"/>
  <c r="E636" i="3"/>
  <c r="E641" i="3"/>
  <c r="E637" i="3" s="1"/>
  <c r="E644" i="3"/>
  <c r="E645" i="3"/>
  <c r="E646" i="3"/>
  <c r="E647" i="3"/>
  <c r="E653" i="3"/>
  <c r="E655" i="3"/>
  <c r="E658" i="3"/>
  <c r="E659" i="3"/>
  <c r="E661" i="3"/>
  <c r="E663" i="3"/>
  <c r="E665" i="3"/>
  <c r="E666" i="3"/>
  <c r="E667" i="3"/>
  <c r="E668" i="3"/>
  <c r="E669" i="3"/>
  <c r="E673" i="3"/>
  <c r="E674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1" i="3"/>
  <c r="E695" i="3"/>
  <c r="E696" i="3"/>
  <c r="E697" i="3"/>
  <c r="E698" i="3"/>
  <c r="E699" i="3"/>
  <c r="E700" i="3"/>
  <c r="E702" i="3"/>
  <c r="E704" i="3"/>
  <c r="E705" i="3"/>
  <c r="E707" i="3"/>
  <c r="E706" i="3" s="1"/>
  <c r="E708" i="3"/>
  <c r="E710" i="3"/>
  <c r="E714" i="3"/>
  <c r="E715" i="3"/>
  <c r="E716" i="3"/>
  <c r="E717" i="3"/>
  <c r="E718" i="3"/>
  <c r="E719" i="3"/>
  <c r="E720" i="3"/>
  <c r="E721" i="3"/>
  <c r="E722" i="3"/>
  <c r="E726" i="3"/>
  <c r="E727" i="3"/>
  <c r="E729" i="3"/>
  <c r="E731" i="3"/>
  <c r="E732" i="3"/>
  <c r="E733" i="3"/>
  <c r="E734" i="3"/>
  <c r="E736" i="3"/>
  <c r="E739" i="3"/>
  <c r="E738" i="3" s="1"/>
  <c r="E740" i="3"/>
  <c r="E742" i="3"/>
  <c r="E741" i="3" s="1"/>
  <c r="E745" i="3"/>
  <c r="E746" i="3"/>
  <c r="E747" i="3"/>
  <c r="E748" i="3"/>
  <c r="E749" i="3"/>
  <c r="E750" i="3"/>
  <c r="E751" i="3"/>
  <c r="E752" i="3"/>
  <c r="E754" i="3"/>
  <c r="E755" i="3"/>
  <c r="E756" i="3"/>
  <c r="E753" i="3" s="1"/>
  <c r="E758" i="3"/>
  <c r="E759" i="3"/>
  <c r="E760" i="3"/>
  <c r="E761" i="3"/>
  <c r="E762" i="3"/>
  <c r="E763" i="3"/>
  <c r="E764" i="3"/>
  <c r="E767" i="3"/>
  <c r="E768" i="3"/>
  <c r="E766" i="3" s="1"/>
  <c r="E769" i="3"/>
  <c r="E770" i="3"/>
  <c r="E771" i="3"/>
  <c r="E773" i="3"/>
  <c r="E774" i="3"/>
  <c r="E775" i="3"/>
  <c r="E776" i="3"/>
  <c r="E777" i="3"/>
  <c r="E779" i="3"/>
  <c r="E778" i="3" s="1"/>
  <c r="E781" i="3"/>
  <c r="E782" i="3"/>
  <c r="E783" i="3"/>
  <c r="E784" i="3"/>
  <c r="E787" i="3"/>
  <c r="E789" i="3"/>
  <c r="E791" i="3"/>
  <c r="E794" i="3"/>
  <c r="E795" i="3"/>
  <c r="E796" i="3"/>
  <c r="E797" i="3"/>
  <c r="E798" i="3"/>
  <c r="E799" i="3"/>
  <c r="E800" i="3"/>
  <c r="E801" i="3"/>
  <c r="E802" i="3"/>
  <c r="E803" i="3"/>
  <c r="E804" i="3"/>
  <c r="E806" i="3"/>
  <c r="E805" i="3" s="1"/>
  <c r="E808" i="3"/>
  <c r="E807" i="3" s="1"/>
  <c r="E810" i="3"/>
  <c r="E813" i="3"/>
  <c r="E812" i="3" s="1"/>
  <c r="E814" i="3"/>
  <c r="E818" i="3"/>
  <c r="E819" i="3"/>
  <c r="E822" i="3"/>
  <c r="E823" i="3"/>
  <c r="E826" i="3"/>
  <c r="E827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4" i="3"/>
  <c r="E845" i="3"/>
  <c r="E846" i="3"/>
  <c r="E847" i="3"/>
  <c r="E848" i="3"/>
  <c r="E849" i="3"/>
  <c r="E850" i="3"/>
  <c r="E851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2" i="3"/>
  <c r="E873" i="3"/>
  <c r="E874" i="3"/>
  <c r="E875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900" i="3"/>
  <c r="E901" i="3"/>
  <c r="E902" i="3"/>
  <c r="E904" i="3"/>
  <c r="E905" i="3"/>
  <c r="E906" i="3"/>
  <c r="E907" i="3"/>
  <c r="E908" i="3"/>
  <c r="E911" i="3"/>
  <c r="E912" i="3"/>
  <c r="E913" i="3"/>
  <c r="E914" i="3"/>
  <c r="E915" i="3"/>
  <c r="E918" i="3"/>
  <c r="E919" i="3"/>
  <c r="E921" i="3"/>
  <c r="E922" i="3"/>
  <c r="E923" i="3"/>
  <c r="E925" i="3"/>
  <c r="E926" i="3"/>
  <c r="E928" i="3"/>
  <c r="E929" i="3"/>
  <c r="E930" i="3"/>
  <c r="E932" i="3"/>
  <c r="E933" i="3"/>
  <c r="E936" i="3"/>
  <c r="E937" i="3"/>
  <c r="E938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9" i="3"/>
  <c r="E960" i="3"/>
  <c r="E961" i="3"/>
  <c r="E962" i="3"/>
  <c r="E963" i="3"/>
  <c r="E964" i="3"/>
  <c r="E965" i="3"/>
  <c r="E966" i="3"/>
  <c r="E967" i="3"/>
  <c r="E969" i="3"/>
  <c r="E968" i="3" s="1"/>
  <c r="E970" i="3"/>
  <c r="E971" i="3"/>
  <c r="E972" i="3"/>
  <c r="E974" i="3"/>
  <c r="E973" i="3" s="1"/>
  <c r="E975" i="3"/>
  <c r="E976" i="3"/>
  <c r="E977" i="3"/>
  <c r="E979" i="3"/>
  <c r="E978" i="3" s="1"/>
  <c r="E980" i="3"/>
  <c r="E983" i="3"/>
  <c r="E982" i="3" s="1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9" i="3"/>
  <c r="E1000" i="3"/>
  <c r="E1001" i="3"/>
  <c r="E1002" i="3"/>
  <c r="E1004" i="3"/>
  <c r="E1005" i="3"/>
  <c r="E1006" i="3"/>
  <c r="E1008" i="3"/>
  <c r="E1009" i="3"/>
  <c r="E1010" i="3"/>
  <c r="E1011" i="3"/>
  <c r="E1012" i="3"/>
  <c r="E1013" i="3"/>
  <c r="E1015" i="3"/>
  <c r="E1016" i="3"/>
  <c r="E1017" i="3"/>
  <c r="E1018" i="3"/>
  <c r="E1020" i="3"/>
  <c r="E1022" i="3"/>
  <c r="E1023" i="3"/>
  <c r="E1024" i="3"/>
  <c r="E1025" i="3"/>
  <c r="E1026" i="3"/>
  <c r="E1029" i="3"/>
  <c r="E1030" i="3"/>
  <c r="E1031" i="3"/>
  <c r="E1032" i="3"/>
  <c r="E1033" i="3"/>
  <c r="E1034" i="3"/>
  <c r="E1035" i="3"/>
  <c r="E1036" i="3"/>
  <c r="E1039" i="3"/>
  <c r="E1040" i="3"/>
  <c r="E1041" i="3"/>
  <c r="E1042" i="3"/>
  <c r="E1043" i="3"/>
  <c r="E1044" i="3"/>
  <c r="E1046" i="3"/>
  <c r="E1047" i="3"/>
  <c r="E1048" i="3"/>
  <c r="E1049" i="3"/>
  <c r="E1050" i="3"/>
  <c r="E1052" i="3"/>
  <c r="E1053" i="3"/>
  <c r="E1056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6" i="3"/>
  <c r="E1077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1" i="3"/>
  <c r="E1092" i="3"/>
  <c r="E1094" i="3"/>
  <c r="E1097" i="3"/>
  <c r="E1098" i="3"/>
  <c r="E1099" i="3"/>
  <c r="E1100" i="3"/>
  <c r="E1101" i="3"/>
  <c r="E1102" i="3"/>
  <c r="E1103" i="3"/>
  <c r="E1104" i="3"/>
  <c r="E1105" i="3"/>
  <c r="E1095" i="3" s="1"/>
  <c r="E1107" i="3"/>
  <c r="E1108" i="3"/>
  <c r="E1110" i="3"/>
  <c r="E1111" i="3"/>
  <c r="E1112" i="3"/>
  <c r="E1115" i="3"/>
  <c r="E1116" i="3"/>
  <c r="E1117" i="3"/>
  <c r="E1118" i="3"/>
  <c r="E1119" i="3"/>
  <c r="E1120" i="3"/>
  <c r="E1121" i="3"/>
  <c r="E1122" i="3"/>
  <c r="E1123" i="3"/>
  <c r="E1124" i="3"/>
  <c r="E1125" i="3"/>
  <c r="E1126" i="3"/>
  <c r="E1127" i="3"/>
  <c r="E1128" i="3"/>
  <c r="E1130" i="3"/>
  <c r="E1131" i="3"/>
  <c r="E1132" i="3"/>
  <c r="E1133" i="3"/>
  <c r="E1134" i="3"/>
  <c r="E1135" i="3"/>
  <c r="E1136" i="3"/>
  <c r="E1137" i="3"/>
  <c r="E1138" i="3"/>
  <c r="E1139" i="3"/>
  <c r="E1140" i="3"/>
  <c r="E1141" i="3"/>
  <c r="E1142" i="3"/>
  <c r="E1144" i="3"/>
  <c r="E1145" i="3"/>
  <c r="E1146" i="3"/>
  <c r="E1147" i="3"/>
  <c r="E1148" i="3"/>
  <c r="E1151" i="3"/>
  <c r="E1152" i="3"/>
  <c r="E1156" i="3"/>
  <c r="E1157" i="3"/>
  <c r="E1159" i="3"/>
  <c r="E1161" i="3"/>
  <c r="E1162" i="3"/>
  <c r="E1163" i="3"/>
  <c r="E1164" i="3"/>
  <c r="E1165" i="3"/>
  <c r="E1167" i="3"/>
  <c r="E1168" i="3"/>
  <c r="E1169" i="3"/>
  <c r="E1170" i="3"/>
  <c r="E6" i="2"/>
  <c r="E5" i="2" s="1"/>
  <c r="E56" i="2" s="1"/>
  <c r="E21" i="2"/>
  <c r="E22" i="2"/>
  <c r="E23" i="2"/>
  <c r="E24" i="2"/>
  <c r="E26" i="2"/>
  <c r="E27" i="2"/>
  <c r="E31" i="2"/>
  <c r="E32" i="2"/>
  <c r="E33" i="2"/>
  <c r="E34" i="2"/>
  <c r="E36" i="2"/>
  <c r="E37" i="2"/>
  <c r="E38" i="2"/>
  <c r="E39" i="2"/>
  <c r="E40" i="2"/>
  <c r="E41" i="2"/>
  <c r="E42" i="2"/>
  <c r="E43" i="2"/>
  <c r="E48" i="2"/>
  <c r="E54" i="2"/>
  <c r="E55" i="2"/>
  <c r="J6" i="11"/>
  <c r="J8" i="11"/>
  <c r="J11" i="11"/>
  <c r="J22" i="11"/>
  <c r="J24" i="11"/>
  <c r="J25" i="11"/>
  <c r="J27" i="11"/>
  <c r="J28" i="11"/>
  <c r="J29" i="11"/>
  <c r="J30" i="11"/>
  <c r="J32" i="11"/>
  <c r="D9" i="11"/>
  <c r="C9" i="11"/>
  <c r="D6" i="11"/>
  <c r="C6" i="11"/>
  <c r="E10" i="11"/>
  <c r="E12" i="11"/>
  <c r="E13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74" i="3" l="1"/>
  <c r="E694" i="3"/>
  <c r="E843" i="3"/>
  <c r="E713" i="3"/>
  <c r="E780" i="3"/>
  <c r="E651" i="3"/>
  <c r="E998" i="3"/>
  <c r="E557" i="3"/>
  <c r="E28" i="3"/>
  <c r="E19" i="3"/>
  <c r="E931" i="3"/>
  <c r="E899" i="3"/>
  <c r="E723" i="3"/>
  <c r="E677" i="3"/>
  <c r="E654" i="3"/>
  <c r="E643" i="3"/>
  <c r="E628" i="3"/>
  <c r="E541" i="3"/>
  <c r="E508" i="3"/>
  <c r="E474" i="3"/>
  <c r="E444" i="3"/>
  <c r="E395" i="3"/>
  <c r="E266" i="3"/>
  <c r="E204" i="3"/>
  <c r="E40" i="3"/>
  <c r="E817" i="3"/>
  <c r="E552" i="3"/>
  <c r="E454" i="3"/>
  <c r="E453" i="3" s="1"/>
  <c r="E338" i="3"/>
  <c r="E211" i="3"/>
  <c r="E7" i="3"/>
  <c r="E793" i="3"/>
  <c r="E792" i="3" s="1"/>
  <c r="E660" i="3"/>
  <c r="E597" i="3"/>
  <c r="E219" i="3"/>
  <c r="E63" i="3"/>
  <c r="E916" i="3"/>
  <c r="E709" i="3"/>
  <c r="E690" i="3"/>
  <c r="E672" i="3"/>
  <c r="E648" i="3"/>
  <c r="E438" i="3"/>
  <c r="E238" i="3"/>
  <c r="E329" i="3"/>
  <c r="E86" i="3"/>
  <c r="E1096" i="3"/>
  <c r="E621" i="3"/>
  <c r="E571" i="3"/>
  <c r="E120" i="3"/>
  <c r="E317" i="3"/>
  <c r="E278" i="3"/>
  <c r="E226" i="3"/>
  <c r="E198" i="3"/>
  <c r="E52" i="3"/>
  <c r="E404" i="3"/>
  <c r="E728" i="3"/>
  <c r="E607" i="3"/>
  <c r="E522" i="3"/>
  <c r="E129" i="3"/>
  <c r="E1150" i="3"/>
  <c r="E1014" i="3"/>
  <c r="E984" i="3"/>
  <c r="E935" i="3"/>
  <c r="E934" i="3" s="1"/>
  <c r="E924" i="3"/>
  <c r="E871" i="3"/>
  <c r="E757" i="3"/>
  <c r="E657" i="3"/>
  <c r="E530" i="3"/>
  <c r="E413" i="3"/>
  <c r="E399" i="3"/>
  <c r="E288" i="3"/>
  <c r="E105" i="3"/>
  <c r="D74" i="3"/>
  <c r="E981" i="3" l="1"/>
  <c r="E816" i="3"/>
  <c r="E671" i="3"/>
  <c r="E556" i="3"/>
  <c r="E277" i="3"/>
  <c r="E507" i="3"/>
  <c r="E398" i="3"/>
  <c r="D530" i="3"/>
  <c r="D30" i="2" l="1"/>
  <c r="D669" i="3"/>
  <c r="D672" i="3"/>
  <c r="C49" i="2"/>
  <c r="C52" i="2"/>
  <c r="C51" i="2" s="1"/>
  <c r="C106" i="4"/>
  <c r="C90" i="4"/>
  <c r="C79" i="4"/>
  <c r="C76" i="4"/>
  <c r="C74" i="4"/>
  <c r="C72" i="4"/>
  <c r="C67" i="4"/>
  <c r="C50" i="4"/>
  <c r="C17" i="4"/>
  <c r="C6" i="4"/>
  <c r="C1158" i="3"/>
  <c r="C1155" i="3"/>
  <c r="C1152" i="3"/>
  <c r="C1143" i="3"/>
  <c r="C1129" i="3"/>
  <c r="C1114" i="3"/>
  <c r="C1109" i="3"/>
  <c r="C1105" i="3"/>
  <c r="C1096" i="3"/>
  <c r="C1093" i="3"/>
  <c r="C1078" i="3"/>
  <c r="C1058" i="3"/>
  <c r="C1055" i="3"/>
  <c r="C1051" i="3"/>
  <c r="C1045" i="3"/>
  <c r="C1038" i="3"/>
  <c r="C1028" i="3"/>
  <c r="C1021" i="3"/>
  <c r="C1007" i="3"/>
  <c r="C998" i="3"/>
  <c r="C984" i="3"/>
  <c r="C982" i="3"/>
  <c r="C978" i="3"/>
  <c r="C973" i="3"/>
  <c r="C968" i="3"/>
  <c r="C958" i="3"/>
  <c r="C935" i="3"/>
  <c r="C931" i="3"/>
  <c r="C924" i="3"/>
  <c r="C916" i="3"/>
  <c r="C910" i="3"/>
  <c r="E910" i="3" s="1"/>
  <c r="C899" i="3"/>
  <c r="C871" i="3"/>
  <c r="C843" i="3"/>
  <c r="C817" i="3"/>
  <c r="C814" i="3"/>
  <c r="C812" i="3"/>
  <c r="C810" i="3"/>
  <c r="C807" i="3"/>
  <c r="C805" i="3"/>
  <c r="C793" i="3"/>
  <c r="C790" i="3"/>
  <c r="C788" i="3"/>
  <c r="C786" i="3"/>
  <c r="C780" i="3"/>
  <c r="C778" i="3"/>
  <c r="C772" i="3"/>
  <c r="E772" i="3" s="1"/>
  <c r="C766" i="3"/>
  <c r="C757" i="3"/>
  <c r="C753" i="3"/>
  <c r="C744" i="3"/>
  <c r="C741" i="3"/>
  <c r="C738" i="3"/>
  <c r="C734" i="3"/>
  <c r="C728" i="3"/>
  <c r="C723" i="3"/>
  <c r="C713" i="3"/>
  <c r="C709" i="3"/>
  <c r="C706" i="3"/>
  <c r="C694" i="3"/>
  <c r="C690" i="3"/>
  <c r="C677" i="3"/>
  <c r="C672" i="3"/>
  <c r="C669" i="3"/>
  <c r="C664" i="3"/>
  <c r="C660" i="3"/>
  <c r="C657" i="3"/>
  <c r="C654" i="3"/>
  <c r="C651" i="3"/>
  <c r="C648" i="3"/>
  <c r="C643" i="3"/>
  <c r="C637" i="3"/>
  <c r="C628" i="3"/>
  <c r="C621" i="3"/>
  <c r="C615" i="3"/>
  <c r="C607" i="3"/>
  <c r="C597" i="3"/>
  <c r="C593" i="3"/>
  <c r="C582" i="3"/>
  <c r="C571" i="3"/>
  <c r="C557" i="3"/>
  <c r="C552" i="3"/>
  <c r="C541" i="3"/>
  <c r="C530" i="3"/>
  <c r="C522" i="3"/>
  <c r="C508" i="3"/>
  <c r="C504" i="3"/>
  <c r="C501" i="3"/>
  <c r="C497" i="3"/>
  <c r="C490" i="3"/>
  <c r="C485" i="3"/>
  <c r="C480" i="3"/>
  <c r="C474" i="3"/>
  <c r="C468" i="3"/>
  <c r="C459" i="3"/>
  <c r="E459" i="3" s="1"/>
  <c r="C454" i="3"/>
  <c r="C451" i="3"/>
  <c r="C444" i="3"/>
  <c r="C413" i="3"/>
  <c r="C404" i="3"/>
  <c r="C399" i="3"/>
  <c r="C395" i="3"/>
  <c r="C386" i="3"/>
  <c r="C378" i="3"/>
  <c r="C370" i="3"/>
  <c r="C361" i="3"/>
  <c r="C352" i="3"/>
  <c r="C338" i="3"/>
  <c r="C329" i="3"/>
  <c r="C317" i="3"/>
  <c r="C310" i="3"/>
  <c r="C288" i="3"/>
  <c r="C278" i="3"/>
  <c r="C275" i="3"/>
  <c r="C266" i="3"/>
  <c r="C264" i="3"/>
  <c r="C262" i="3"/>
  <c r="C260" i="3"/>
  <c r="C256" i="3"/>
  <c r="C250" i="3"/>
  <c r="C244" i="3"/>
  <c r="C238" i="3"/>
  <c r="C232" i="3"/>
  <c r="C226" i="3"/>
  <c r="C219" i="3"/>
  <c r="C211" i="3"/>
  <c r="C204" i="3"/>
  <c r="C198" i="3"/>
  <c r="C189" i="3"/>
  <c r="C182" i="3"/>
  <c r="C175" i="3"/>
  <c r="E175" i="3" s="1"/>
  <c r="C162" i="3"/>
  <c r="C152" i="3"/>
  <c r="C140" i="3"/>
  <c r="C129" i="3"/>
  <c r="C120" i="3"/>
  <c r="C105" i="3"/>
  <c r="C95" i="3"/>
  <c r="C86" i="3"/>
  <c r="C74" i="3"/>
  <c r="C63" i="3"/>
  <c r="C52" i="3"/>
  <c r="C40" i="3"/>
  <c r="C28" i="3"/>
  <c r="C19" i="3"/>
  <c r="C7" i="3"/>
  <c r="D17" i="4"/>
  <c r="D67" i="4"/>
  <c r="D72" i="4"/>
  <c r="D76" i="4"/>
  <c r="D79" i="4"/>
  <c r="D120" i="3"/>
  <c r="D140" i="3"/>
  <c r="D175" i="3"/>
  <c r="D182" i="3"/>
  <c r="D244" i="3"/>
  <c r="D250" i="3"/>
  <c r="D260" i="3"/>
  <c r="D262" i="3"/>
  <c r="D264" i="3"/>
  <c r="D266" i="3"/>
  <c r="D275" i="3"/>
  <c r="D310" i="3"/>
  <c r="D352" i="3"/>
  <c r="D361" i="3"/>
  <c r="D378" i="3"/>
  <c r="D386" i="3"/>
  <c r="D420" i="3"/>
  <c r="E420" i="3" s="1"/>
  <c r="D430" i="3"/>
  <c r="D451" i="3"/>
  <c r="D454" i="3"/>
  <c r="D459" i="3"/>
  <c r="D468" i="3"/>
  <c r="D480" i="3"/>
  <c r="D485" i="3"/>
  <c r="D490" i="3"/>
  <c r="D497" i="3"/>
  <c r="D501" i="3"/>
  <c r="D504" i="3"/>
  <c r="D552" i="3"/>
  <c r="D557" i="3"/>
  <c r="D571" i="3"/>
  <c r="D593" i="3"/>
  <c r="D607" i="3"/>
  <c r="D615" i="3"/>
  <c r="D621" i="3"/>
  <c r="D628" i="3"/>
  <c r="D637" i="3"/>
  <c r="D643" i="3"/>
  <c r="D648" i="3"/>
  <c r="D654" i="3"/>
  <c r="D657" i="3"/>
  <c r="D660" i="3"/>
  <c r="D664" i="3"/>
  <c r="D677" i="3"/>
  <c r="D694" i="3"/>
  <c r="D706" i="3"/>
  <c r="D709" i="3"/>
  <c r="D713" i="3"/>
  <c r="D723" i="3"/>
  <c r="D728" i="3"/>
  <c r="D734" i="3"/>
  <c r="D738" i="3"/>
  <c r="D741" i="3"/>
  <c r="D744" i="3"/>
  <c r="D753" i="3"/>
  <c r="D757" i="3"/>
  <c r="D766" i="3"/>
  <c r="D772" i="3"/>
  <c r="D780" i="3"/>
  <c r="D786" i="3"/>
  <c r="D788" i="3"/>
  <c r="D790" i="3"/>
  <c r="D793" i="3"/>
  <c r="D805" i="3"/>
  <c r="D807" i="3"/>
  <c r="D810" i="3"/>
  <c r="D812" i="3"/>
  <c r="D814" i="3"/>
  <c r="D817" i="3"/>
  <c r="D843" i="3"/>
  <c r="D871" i="3"/>
  <c r="D899" i="3"/>
  <c r="D910" i="3"/>
  <c r="D916" i="3"/>
  <c r="D924" i="3"/>
  <c r="D935" i="3"/>
  <c r="D958" i="3"/>
  <c r="D968" i="3"/>
  <c r="D973" i="3"/>
  <c r="D978" i="3"/>
  <c r="D982" i="3"/>
  <c r="D984" i="3"/>
  <c r="D998" i="3"/>
  <c r="D1007" i="3"/>
  <c r="D1014" i="3"/>
  <c r="D1021" i="3"/>
  <c r="D1028" i="3"/>
  <c r="D1038" i="3"/>
  <c r="D1045" i="3"/>
  <c r="D1051" i="3"/>
  <c r="D1055" i="3"/>
  <c r="D1058" i="3"/>
  <c r="D1078" i="3"/>
  <c r="D1093" i="3"/>
  <c r="D1096" i="3"/>
  <c r="D1105" i="3"/>
  <c r="D1109" i="3"/>
  <c r="D1114" i="3"/>
  <c r="D1129" i="3"/>
  <c r="D1143" i="3"/>
  <c r="D1152" i="3"/>
  <c r="D1155" i="3"/>
  <c r="D1154" i="3" s="1"/>
  <c r="D1158" i="3"/>
  <c r="C1166" i="3"/>
  <c r="D1166" i="3"/>
  <c r="C6" i="2"/>
  <c r="D6" i="2"/>
  <c r="C20" i="2"/>
  <c r="C47" i="2"/>
  <c r="D47" i="2"/>
  <c r="D19" i="3"/>
  <c r="D28" i="3"/>
  <c r="D40" i="3"/>
  <c r="D52" i="3"/>
  <c r="D63" i="3"/>
  <c r="D86" i="3"/>
  <c r="D95" i="3"/>
  <c r="D105" i="3"/>
  <c r="D152" i="3"/>
  <c r="D162" i="3"/>
  <c r="D189" i="3"/>
  <c r="D198" i="3"/>
  <c r="D204" i="3"/>
  <c r="D211" i="3"/>
  <c r="D219" i="3"/>
  <c r="D226" i="3"/>
  <c r="D232" i="3"/>
  <c r="D238" i="3"/>
  <c r="D256" i="3"/>
  <c r="D278" i="3"/>
  <c r="D288" i="3"/>
  <c r="D317" i="3"/>
  <c r="D329" i="3"/>
  <c r="D338" i="3"/>
  <c r="D370" i="3"/>
  <c r="D395" i="3"/>
  <c r="D399" i="3"/>
  <c r="D404" i="3"/>
  <c r="D413" i="3"/>
  <c r="D426" i="3"/>
  <c r="D434" i="3"/>
  <c r="D438" i="3"/>
  <c r="D444" i="3"/>
  <c r="D474" i="3"/>
  <c r="D508" i="3"/>
  <c r="D522" i="3"/>
  <c r="D541" i="3"/>
  <c r="D597" i="3"/>
  <c r="D778" i="3"/>
  <c r="D931" i="3"/>
  <c r="E250" i="3" l="1"/>
  <c r="E378" i="3"/>
  <c r="E501" i="3"/>
  <c r="E1038" i="3"/>
  <c r="E361" i="3"/>
  <c r="E468" i="3"/>
  <c r="E244" i="3"/>
  <c r="E370" i="3"/>
  <c r="C5" i="4"/>
  <c r="C6" i="3"/>
  <c r="E264" i="3"/>
  <c r="E497" i="3"/>
  <c r="E664" i="3"/>
  <c r="E430" i="3"/>
  <c r="E310" i="3"/>
  <c r="E386" i="3"/>
  <c r="E480" i="3"/>
  <c r="E786" i="3"/>
  <c r="E182" i="3"/>
  <c r="E1129" i="3"/>
  <c r="E140" i="3"/>
  <c r="E260" i="3"/>
  <c r="E485" i="3"/>
  <c r="E744" i="3"/>
  <c r="E743" i="3" s="1"/>
  <c r="E788" i="3"/>
  <c r="E1007" i="3"/>
  <c r="E262" i="3"/>
  <c r="E790" i="3"/>
  <c r="E958" i="3"/>
  <c r="E1021" i="3"/>
  <c r="E1093" i="3"/>
  <c r="E76" i="4"/>
  <c r="E79" i="4"/>
  <c r="E72" i="4"/>
  <c r="E1158" i="3"/>
  <c r="E1166" i="3"/>
  <c r="C1154" i="3"/>
  <c r="E1154" i="3" s="1"/>
  <c r="E1155" i="3"/>
  <c r="C1150" i="3"/>
  <c r="E1143" i="3"/>
  <c r="E1114" i="3"/>
  <c r="E1078" i="3"/>
  <c r="E1058" i="3"/>
  <c r="C1054" i="3"/>
  <c r="E1055" i="3"/>
  <c r="E1051" i="3"/>
  <c r="E1045" i="3"/>
  <c r="E1027" i="3"/>
  <c r="E95" i="3"/>
  <c r="C46" i="2"/>
  <c r="E47" i="2"/>
  <c r="D690" i="3"/>
  <c r="C1113" i="3"/>
  <c r="C1095" i="3"/>
  <c r="C1027" i="3"/>
  <c r="C934" i="3"/>
  <c r="C259" i="3"/>
  <c r="C507" i="3"/>
  <c r="C981" i="3"/>
  <c r="C816" i="3"/>
  <c r="C453" i="3"/>
  <c r="C1057" i="3"/>
  <c r="C5" i="2"/>
  <c r="C743" i="3"/>
  <c r="C792" i="3"/>
  <c r="C30" i="2"/>
  <c r="E30" i="2" s="1"/>
  <c r="C398" i="3"/>
  <c r="D119" i="4"/>
  <c r="D1095" i="3"/>
  <c r="D46" i="2"/>
  <c r="D1054" i="3"/>
  <c r="C277" i="3"/>
  <c r="D1027" i="3"/>
  <c r="D453" i="3"/>
  <c r="D1113" i="3"/>
  <c r="D5" i="2"/>
  <c r="C119" i="4"/>
  <c r="D1150" i="3"/>
  <c r="D934" i="3"/>
  <c r="D90" i="4"/>
  <c r="D259" i="3"/>
  <c r="C671" i="3"/>
  <c r="D74" i="4"/>
  <c r="E74" i="4" s="1"/>
  <c r="D49" i="2"/>
  <c r="D816" i="3"/>
  <c r="D792" i="3"/>
  <c r="C556" i="3"/>
  <c r="D6" i="4"/>
  <c r="D507" i="3"/>
  <c r="D398" i="3"/>
  <c r="D277" i="3"/>
  <c r="D50" i="4"/>
  <c r="D1057" i="3"/>
  <c r="D981" i="3"/>
  <c r="D743" i="3"/>
  <c r="E46" i="2" l="1"/>
  <c r="C118" i="4"/>
  <c r="E119" i="4"/>
  <c r="E1113" i="3"/>
  <c r="E1057" i="3"/>
  <c r="E1054" i="3"/>
  <c r="E259" i="3"/>
  <c r="D671" i="3"/>
  <c r="E45" i="2"/>
  <c r="C1160" i="3"/>
  <c r="D29" i="2"/>
  <c r="D56" i="2" s="1"/>
  <c r="D118" i="4"/>
  <c r="D1160" i="3"/>
  <c r="D106" i="4"/>
  <c r="C117" i="4" l="1"/>
  <c r="E118" i="4"/>
  <c r="E1160" i="3"/>
  <c r="D117" i="4"/>
  <c r="D116" i="4"/>
  <c r="D5" i="4"/>
  <c r="C115" i="4" l="1"/>
  <c r="E116" i="4"/>
  <c r="E117" i="4"/>
  <c r="C56" i="2"/>
  <c r="C33" i="11"/>
  <c r="D115" i="4"/>
  <c r="C114" i="4" l="1"/>
  <c r="E115" i="4"/>
  <c r="C1172" i="3"/>
  <c r="C122" i="4"/>
  <c r="D114" i="4"/>
  <c r="E114" i="4" l="1"/>
  <c r="H33" i="11"/>
  <c r="E53" i="2"/>
  <c r="D52" i="2" l="1"/>
  <c r="E52" i="2" s="1"/>
  <c r="D51" i="2" l="1"/>
  <c r="E51" i="2" s="1"/>
  <c r="D33" i="11" l="1"/>
  <c r="D1172" i="3"/>
  <c r="D122" i="4"/>
  <c r="E122" i="4" s="1"/>
  <c r="D7" i="3"/>
  <c r="E121" i="4" l="1"/>
  <c r="D129" i="3" l="1"/>
  <c r="D6" i="3" l="1"/>
  <c r="D582" i="3" l="1"/>
  <c r="D651" i="3" l="1"/>
  <c r="D556" i="3" l="1"/>
  <c r="D5" i="3" l="1"/>
  <c r="E1171" i="3" l="1"/>
  <c r="I33" i="11" l="1"/>
  <c r="E6" i="3"/>
  <c r="E5" i="3" s="1"/>
  <c r="E1172" i="3" s="1"/>
</calcChain>
</file>

<file path=xl/sharedStrings.xml><?xml version="1.0" encoding="utf-8"?>
<sst xmlns="http://schemas.openxmlformats.org/spreadsheetml/2006/main" count="1419" uniqueCount="1124">
  <si>
    <t>单位:万元</t>
    <phoneticPr fontId="3" type="noConversion"/>
  </si>
  <si>
    <t>收  入  合  计</t>
    <phoneticPr fontId="3" type="noConversion"/>
  </si>
  <si>
    <t>一、一般公共预算支出</t>
    <phoneticPr fontId="3" type="noConversion"/>
  </si>
  <si>
    <t>一、一般公共预算收入</t>
    <phoneticPr fontId="3" type="noConversion"/>
  </si>
  <si>
    <t>单位:万元</t>
    <phoneticPr fontId="3" type="noConversion"/>
  </si>
  <si>
    <t>（经济分类支出）</t>
    <phoneticPr fontId="3" type="noConversion"/>
  </si>
  <si>
    <t>（功能分类支出）</t>
    <phoneticPr fontId="3" type="noConversion"/>
  </si>
  <si>
    <t>工资福利支出</t>
  </si>
  <si>
    <t>基本工资</t>
  </si>
  <si>
    <t>津贴补贴</t>
  </si>
  <si>
    <t>奖金</t>
  </si>
  <si>
    <t>伙食费</t>
  </si>
  <si>
    <t>伙食补助费</t>
  </si>
  <si>
    <t>绩效工资</t>
  </si>
  <si>
    <t>机关事业单位基本养老保险缴费</t>
  </si>
  <si>
    <t>职业年金缴费</t>
  </si>
  <si>
    <t>其他工资福利支出</t>
  </si>
  <si>
    <t>商品和服务支出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</si>
  <si>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</si>
  <si>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</si>
  <si>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</si>
  <si>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</si>
  <si>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</si>
  <si>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</si>
  <si>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</si>
  <si>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</si>
  <si>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</si>
  <si>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</si>
  <si>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</si>
  <si>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维修(护)费</t>
  </si>
  <si>
    <t>租赁费</t>
  </si>
  <si>
    <t>会议费</t>
  </si>
  <si>
    <t>培训费</t>
  </si>
  <si>
    <t>公务接待费</t>
  </si>
  <si>
    <t>专用材料费</t>
  </si>
  <si>
    <t>装备购置费</t>
  </si>
  <si>
    <t>工程建设费</t>
  </si>
  <si>
    <t>作战费</t>
  </si>
  <si>
    <t>军用油料费</t>
  </si>
  <si>
    <t>军队其他运行维护费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</si>
  <si>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</si>
  <si>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</si>
  <si>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</si>
  <si>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</si>
  <si>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</si>
  <si>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</si>
  <si>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</si>
  <si>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</si>
  <si>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</si>
  <si>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</si>
  <si>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对个人和家庭的补助</t>
  </si>
  <si>
    <t>离休费</t>
  </si>
  <si>
    <t>退休费</t>
  </si>
  <si>
    <t>退职（役）费</t>
  </si>
  <si>
    <t>抚恤金</t>
  </si>
  <si>
    <t>生活补助</t>
  </si>
  <si>
    <t>救济费</t>
  </si>
  <si>
    <t>医疗费</t>
  </si>
  <si>
    <t>助学金</t>
  </si>
  <si>
    <t>奖励金</t>
  </si>
  <si>
    <t>生产补贴</t>
  </si>
  <si>
    <t>住房公积金</t>
  </si>
  <si>
    <t>提租补贴</t>
  </si>
  <si>
    <t>购房补贴</t>
  </si>
  <si>
    <t>采暖补贴</t>
  </si>
  <si>
    <t>物业服务补贴</t>
  </si>
  <si>
    <t>其他对个人和家庭的补助支出</t>
  </si>
  <si>
    <t>对企事业单位的补贴</t>
  </si>
  <si>
    <t>企业政策性补贴</t>
  </si>
  <si>
    <t>事业单位补贴</t>
  </si>
  <si>
    <t>财政贴息</t>
  </si>
  <si>
    <t>其他对企事业单位的补贴</t>
  </si>
  <si>
    <t>转移性支出</t>
  </si>
  <si>
    <t>不同级政府间转移性支出</t>
  </si>
  <si>
    <t>债务利息支出</t>
  </si>
  <si>
    <t>国内债务付息</t>
  </si>
  <si>
    <t>债务还本支出</t>
  </si>
  <si>
    <t>国内债务还本支出</t>
  </si>
  <si>
    <t>国外债务还本支出</t>
  </si>
  <si>
    <t>基本建设支出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</si>
  <si>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</si>
  <si>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</si>
  <si>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</si>
  <si>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</si>
  <si>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</si>
  <si>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</si>
  <si>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</si>
  <si>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</si>
  <si>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</si>
  <si>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其他基本建设支出</t>
  </si>
  <si>
    <t>其他资本性支出</t>
  </si>
  <si>
    <t>土地补偿</t>
  </si>
  <si>
    <t>安置补助</t>
  </si>
  <si>
    <t>地上附着物和青苗补偿</t>
  </si>
  <si>
    <t>拆迁补偿</t>
  </si>
  <si>
    <t>产权参股</t>
  </si>
  <si>
    <t>其他支出</t>
  </si>
  <si>
    <t>预备费</t>
  </si>
  <si>
    <t>预留</t>
  </si>
  <si>
    <t>补充全国社会保障基金</t>
  </si>
  <si>
    <t>对社会保险基金补助</t>
  </si>
  <si>
    <t>赠与</t>
  </si>
  <si>
    <t>贷款转贷</t>
  </si>
  <si>
    <t>科目号</t>
    <phoneticPr fontId="3" type="noConversion"/>
  </si>
  <si>
    <t>科目名称</t>
    <phoneticPr fontId="3" type="noConversion"/>
  </si>
  <si>
    <t>支出合计</t>
    <phoneticPr fontId="3" type="noConversion"/>
  </si>
  <si>
    <t>一般公共服务支出</t>
  </si>
  <si>
    <t>行政运行</t>
  </si>
  <si>
    <t>一般行政管理事务</t>
  </si>
  <si>
    <t>机关服务</t>
  </si>
  <si>
    <t>人大会议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</si>
  <si>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</si>
  <si>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</si>
  <si>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</si>
  <si>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</si>
  <si>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</si>
  <si>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</si>
  <si>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>政协会议</t>
  </si>
  <si>
    <t>委员视察</t>
  </si>
  <si>
    <t>参政议政</t>
  </si>
  <si>
    <t>其他政协事务支出</t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</si>
  <si>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</si>
  <si>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</si>
  <si>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</si>
  <si>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</si>
  <si>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</si>
  <si>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</si>
  <si>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</si>
  <si>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>战略规划与实施</t>
  </si>
  <si>
    <t>社会事业发展规划</t>
  </si>
  <si>
    <t>物价管理</t>
  </si>
  <si>
    <t>其他发展与改革事务支出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</si>
  <si>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</si>
  <si>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</si>
  <si>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</si>
  <si>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</si>
  <si>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</si>
  <si>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</si>
  <si>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</si>
  <si>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</si>
  <si>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</si>
  <si>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</si>
  <si>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</si>
  <si>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</si>
  <si>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>代扣代收代征税款手续费</t>
  </si>
  <si>
    <t>审计业务</t>
  </si>
  <si>
    <t>审计管理</t>
  </si>
  <si>
    <t>其他审计事务支出</t>
  </si>
  <si>
    <t>其他海关事务支出</t>
  </si>
  <si>
    <t>政府特殊津贴</t>
  </si>
  <si>
    <t>军队转业干部安置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</si>
  <si>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</si>
  <si>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</si>
  <si>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</si>
  <si>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</si>
  <si>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</si>
  <si>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</si>
  <si>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>大案要案查处</t>
  </si>
  <si>
    <t>派驻派出机构</t>
  </si>
  <si>
    <t>中央巡视</t>
  </si>
  <si>
    <t>其他纪检监察事务支出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</si>
  <si>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</si>
  <si>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</si>
  <si>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</si>
  <si>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</si>
  <si>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</si>
  <si>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</si>
  <si>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>其他知识产权事务支出</t>
  </si>
  <si>
    <t>工商行政管理专项</t>
  </si>
  <si>
    <t>执法办案专项</t>
  </si>
  <si>
    <t>消费者权益保护</t>
  </si>
  <si>
    <t>其他工商行政管理事务支出</t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</si>
  <si>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</si>
  <si>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</si>
  <si>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</si>
  <si>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</si>
  <si>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</si>
  <si>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</si>
  <si>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港澳事务</t>
  </si>
  <si>
    <t>台湾事务</t>
  </si>
  <si>
    <t>华侨事务</t>
  </si>
  <si>
    <t>其他港澳台侨事务支出</t>
  </si>
  <si>
    <t>档案馆</t>
  </si>
  <si>
    <t>其他档案事务支出</t>
  </si>
  <si>
    <t>其他民主党派及工商联事务支出</t>
  </si>
  <si>
    <t>厂务公开</t>
  </si>
  <si>
    <t>工会疗养休养</t>
  </si>
  <si>
    <t>其他群众团体事务支出</t>
  </si>
  <si>
    <t>专项业务</t>
  </si>
  <si>
    <t>其他组织事务支出</t>
  </si>
  <si>
    <t>其他宣传事务支出</t>
  </si>
  <si>
    <t>其他统战事务支出</t>
  </si>
  <si>
    <t>其他一般公共服务支出</t>
  </si>
  <si>
    <t>国家赔偿费用支出</t>
  </si>
  <si>
    <t>国防支出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</si>
  <si>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</si>
  <si>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</si>
  <si>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</si>
  <si>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</si>
  <si>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</si>
  <si>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</si>
  <si>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</si>
  <si>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</si>
  <si>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>其他国防支出</t>
  </si>
  <si>
    <t>公共安全支出</t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</si>
  <si>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</si>
  <si>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</si>
  <si>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</si>
  <si>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</si>
  <si>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</si>
  <si>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</si>
  <si>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</si>
  <si>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</si>
  <si>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</si>
  <si>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>治安管理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</si>
  <si>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</si>
  <si>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</si>
  <si>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</si>
  <si>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</si>
  <si>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</si>
  <si>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</si>
  <si>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</si>
  <si>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</si>
  <si>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</si>
  <si>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</si>
  <si>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</si>
  <si>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</si>
  <si>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>查办和预防职务犯罪</t>
  </si>
  <si>
    <t>公诉和审判监督</t>
  </si>
  <si>
    <t>侦查监督</t>
  </si>
  <si>
    <t>执行监督</t>
  </si>
  <si>
    <t>控告申诉</t>
  </si>
  <si>
    <t>其他检察支出</t>
  </si>
  <si>
    <t>案件审判</t>
  </si>
  <si>
    <t>案件执行</t>
  </si>
  <si>
    <t>其他法院支出</t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</si>
  <si>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</si>
  <si>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</si>
  <si>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</si>
  <si>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</si>
  <si>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</si>
  <si>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</si>
  <si>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</si>
  <si>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</si>
  <si>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</si>
  <si>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>强制隔离戒毒人员生活</t>
  </si>
  <si>
    <t>强制隔离戒毒人员教育</t>
  </si>
  <si>
    <t>所政设施建设</t>
  </si>
  <si>
    <t>其他强制隔离戒毒支出</t>
  </si>
  <si>
    <t>保密管理</t>
  </si>
  <si>
    <t>其他国家保密支出</t>
  </si>
  <si>
    <t>其他公共安全支出</t>
  </si>
  <si>
    <t>其他消防</t>
  </si>
  <si>
    <t>教育支出</t>
  </si>
  <si>
    <t>其他教育管理事务支出</t>
  </si>
  <si>
    <t>学前教育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</si>
  <si>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</si>
  <si>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</si>
  <si>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</si>
  <si>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</si>
  <si>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</si>
  <si>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</si>
  <si>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</si>
  <si>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</si>
  <si>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</si>
  <si>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</si>
  <si>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</si>
  <si>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</si>
  <si>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>成人初等教育</t>
  </si>
  <si>
    <t>成人中等教育</t>
  </si>
  <si>
    <t>成人高等教育</t>
  </si>
  <si>
    <t>成人广播电视教育</t>
  </si>
  <si>
    <t>其他成人教育支出</t>
  </si>
  <si>
    <t>广播电视学校</t>
  </si>
  <si>
    <t>教育电视台</t>
  </si>
  <si>
    <t>其他广播电视教育支出</t>
  </si>
  <si>
    <t>特殊学校教育</t>
  </si>
  <si>
    <t>工读学校教育</t>
  </si>
  <si>
    <t>其他特殊教育支出</t>
  </si>
  <si>
    <t>教师进修</t>
  </si>
  <si>
    <t>干部教育</t>
  </si>
  <si>
    <t>培训支出</t>
  </si>
  <si>
    <t>退役士兵能力提升</t>
  </si>
  <si>
    <t>其他进修及培训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</si>
  <si>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</si>
  <si>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</si>
  <si>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</si>
  <si>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</si>
  <si>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</si>
  <si>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</si>
  <si>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>其他教育支出</t>
  </si>
  <si>
    <t>科学技术支出</t>
  </si>
  <si>
    <t>其他科学技术管理事务支出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</si>
  <si>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</si>
  <si>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</si>
  <si>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</si>
  <si>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</si>
  <si>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</si>
  <si>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</si>
  <si>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</si>
  <si>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</si>
  <si>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>社会公益研究</t>
  </si>
  <si>
    <t>高技术研究</t>
  </si>
  <si>
    <t>专项科研试制</t>
  </si>
  <si>
    <t>其他应用研究支出</t>
  </si>
  <si>
    <t>应用技术研究与开发</t>
  </si>
  <si>
    <t>产业技术研究与开发</t>
  </si>
  <si>
    <t>科技成果转化与扩散</t>
  </si>
  <si>
    <t>其他技术研究与开发支出</t>
  </si>
  <si>
    <t>技术创新服务体系</t>
  </si>
  <si>
    <t>科技条件专项</t>
  </si>
  <si>
    <t>其他科技条件与服务支出</t>
  </si>
  <si>
    <t>社会科学研究机构</t>
  </si>
  <si>
    <t>社会科学研究</t>
  </si>
  <si>
    <t>社科基金支出</t>
  </si>
  <si>
    <t>其他社会科学支出</t>
  </si>
  <si>
    <t>科普活动</t>
  </si>
  <si>
    <t>青少年科技活动</t>
  </si>
  <si>
    <t>学术交流活动</t>
  </si>
  <si>
    <t>科技馆站</t>
  </si>
  <si>
    <t>其他科学技术普及支出</t>
  </si>
  <si>
    <t>国际交流与合作</t>
  </si>
  <si>
    <t>重大科技合作项目</t>
  </si>
  <si>
    <t>其他科技交流与合作支出</t>
  </si>
  <si>
    <t>科技重大专项</t>
  </si>
  <si>
    <t>重点研发计划</t>
  </si>
  <si>
    <t>其他科学技术支出</t>
  </si>
  <si>
    <t>科技奖励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</si>
  <si>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</si>
  <si>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</si>
  <si>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</si>
  <si>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</si>
  <si>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</si>
  <si>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</si>
  <si>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</si>
  <si>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</si>
  <si>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</si>
  <si>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</si>
  <si>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>文物保护</t>
  </si>
  <si>
    <t>博物馆</t>
  </si>
  <si>
    <t>历史名城与古迹</t>
  </si>
  <si>
    <t>其他文物支出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</si>
  <si>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</si>
  <si>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</si>
  <si>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</si>
  <si>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</si>
  <si>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</si>
  <si>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</si>
  <si>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</si>
  <si>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</si>
  <si>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</si>
  <si>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</si>
  <si>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</si>
  <si>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</si>
  <si>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</si>
  <si>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</si>
  <si>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>其他文化体育与传媒支出</t>
  </si>
  <si>
    <t>宣传文化发展专项支出</t>
  </si>
  <si>
    <t>文化产业发展专项支出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</si>
  <si>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</si>
  <si>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</si>
  <si>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</si>
  <si>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</si>
  <si>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</si>
  <si>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</si>
  <si>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</si>
  <si>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</si>
  <si>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</si>
  <si>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</si>
  <si>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</si>
  <si>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</si>
  <si>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</si>
  <si>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</si>
  <si>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</si>
  <si>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</si>
  <si>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t>事业单位离退休</t>
  </si>
  <si>
    <t>离退休人员管理机构</t>
  </si>
  <si>
    <t>未归口管理的行政单位离退休</t>
  </si>
  <si>
    <t>企业关闭破产补助</t>
  </si>
  <si>
    <t>厂办大集体改革补助</t>
  </si>
  <si>
    <t>其他企业改革发展补助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</si>
  <si>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</si>
  <si>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</si>
  <si>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</si>
  <si>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</si>
  <si>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</si>
  <si>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</si>
  <si>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</si>
  <si>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</si>
  <si>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</si>
  <si>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</si>
  <si>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</si>
  <si>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</si>
  <si>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</si>
  <si>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</si>
  <si>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</si>
  <si>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</si>
  <si>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</si>
  <si>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</si>
  <si>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</si>
  <si>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</si>
  <si>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</si>
  <si>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>儿童福利</t>
  </si>
  <si>
    <t>老年福利</t>
  </si>
  <si>
    <t>假肢矫形</t>
  </si>
  <si>
    <t>殡葬</t>
  </si>
  <si>
    <t>社会福利事业单位</t>
  </si>
  <si>
    <t>其他社会福利支出</t>
  </si>
  <si>
    <t>残疾人康复</t>
  </si>
  <si>
    <t>残疾人就业和扶贫</t>
  </si>
  <si>
    <t>残疾人体育</t>
  </si>
  <si>
    <t>残疾人生活和护理补贴</t>
  </si>
  <si>
    <t>其他残疾人事业支出</t>
  </si>
  <si>
    <t>中央自然灾害生活补助</t>
  </si>
  <si>
    <t>地方自然灾害生活补助</t>
  </si>
  <si>
    <t>自然灾害灾后重建补助</t>
  </si>
  <si>
    <t>其他红十字事业支出</t>
  </si>
  <si>
    <t>城市最低生活保障金支出</t>
  </si>
  <si>
    <t>农村最低生活保障金支出</t>
  </si>
  <si>
    <t>临时救助支出</t>
  </si>
  <si>
    <t>流浪乞讨人员救助支出</t>
  </si>
  <si>
    <t>城市特困人员救助供养支出</t>
  </si>
  <si>
    <t>农村特困人员救助供养支出</t>
  </si>
  <si>
    <t>其他城市生活救助</t>
  </si>
  <si>
    <t>其他农村生活救助</t>
  </si>
  <si>
    <t>财政对企业职工基本养老保险基金的补助</t>
  </si>
  <si>
    <t>财政对城乡居民基本养老保险基金的补助</t>
  </si>
  <si>
    <t>财政对其他社会保险基金的补助</t>
  </si>
  <si>
    <t>财政对失业保险基金的补助</t>
  </si>
  <si>
    <t>财政对工伤保险基金的补助</t>
  </si>
  <si>
    <t>财政对生育保险基金的补助</t>
  </si>
  <si>
    <t>其他社会保障和就业支出</t>
  </si>
  <si>
    <t>其他医疗卫生与计划生育管理事务支出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</si>
  <si>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</si>
  <si>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</si>
  <si>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</si>
  <si>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</si>
  <si>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</si>
  <si>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</si>
  <si>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</si>
  <si>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</si>
  <si>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</si>
  <si>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</si>
  <si>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</si>
  <si>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</si>
  <si>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>城市社区卫生机构</t>
  </si>
  <si>
    <t>乡镇卫生院</t>
  </si>
  <si>
    <t>其他基层医疗卫生机构支出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</si>
  <si>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</si>
  <si>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</si>
  <si>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</si>
  <si>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</si>
  <si>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</si>
  <si>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</si>
  <si>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</si>
  <si>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</si>
  <si>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</si>
  <si>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</si>
  <si>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</si>
  <si>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</si>
  <si>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</si>
  <si>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</si>
  <si>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</si>
  <si>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</si>
  <si>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</si>
  <si>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>药品事务</t>
  </si>
  <si>
    <t>化妆品事务</t>
  </si>
  <si>
    <t>医疗器械事务</t>
  </si>
  <si>
    <t>食品安全事务</t>
  </si>
  <si>
    <t>其他食品和药品监督管理事务支出</t>
  </si>
  <si>
    <t>行政单位医疗</t>
  </si>
  <si>
    <t>事业单位医疗</t>
  </si>
  <si>
    <t>公务员医疗补助</t>
  </si>
  <si>
    <t>其他行政事业单位医疗支出</t>
  </si>
  <si>
    <t>财政对城镇职工基本医疗保险基金的补助</t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</si>
  <si>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</si>
  <si>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</si>
  <si>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</si>
  <si>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</si>
  <si>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>其他医疗卫生与计划生育支出</t>
  </si>
  <si>
    <t>节能环保支出</t>
  </si>
  <si>
    <t>环境保护宣传</t>
  </si>
  <si>
    <t>环境保护法规、规划及标准</t>
  </si>
  <si>
    <t>环境国际合作及履约</t>
  </si>
  <si>
    <t>环境保护行政许可</t>
  </si>
  <si>
    <t>核与辐射安全监督</t>
  </si>
  <si>
    <t>其他环境监测与监察支出</t>
  </si>
  <si>
    <t>大气</t>
  </si>
  <si>
    <t>水体</t>
  </si>
  <si>
    <t>噪声</t>
  </si>
  <si>
    <t>固体废弃物与化学品</t>
  </si>
  <si>
    <t>放射源和放射性废物监管</t>
  </si>
  <si>
    <t>辐射</t>
  </si>
  <si>
    <t>排污费安排的支出</t>
  </si>
  <si>
    <t>其他污染防治支出</t>
  </si>
  <si>
    <t>生态保护</t>
  </si>
  <si>
    <t>农村环境保护</t>
  </si>
  <si>
    <t>自然保护区</t>
  </si>
  <si>
    <t>生物及物种资源保护</t>
  </si>
  <si>
    <t>其他自然生态保护支出</t>
  </si>
  <si>
    <t>森林管护</t>
  </si>
  <si>
    <t>社会保险补助</t>
  </si>
  <si>
    <t>政策性社会性支出补助</t>
  </si>
  <si>
    <t>天然林保护工程建设</t>
  </si>
  <si>
    <t>其他天然林保护支出</t>
  </si>
  <si>
    <t>能源节约利用</t>
  </si>
  <si>
    <t>环境监测与信息</t>
  </si>
  <si>
    <t>环境执法监察</t>
  </si>
  <si>
    <t>减排专项支出</t>
  </si>
  <si>
    <t>清洁生产专项支出</t>
  </si>
  <si>
    <t>其他污染减排支出</t>
  </si>
  <si>
    <t>可再生能源</t>
  </si>
  <si>
    <t>循环经济</t>
  </si>
  <si>
    <t>其他节能环保支出</t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</si>
  <si>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</si>
  <si>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</si>
  <si>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</si>
  <si>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</si>
  <si>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</si>
  <si>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</si>
  <si>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</si>
  <si>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</si>
  <si>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>城乡社区规划与管理</t>
  </si>
  <si>
    <t>小城镇基础设施建设</t>
  </si>
  <si>
    <t>其他城乡社区公共设施支出</t>
  </si>
  <si>
    <t>城乡社区环境卫生</t>
  </si>
  <si>
    <t>建设市场管理与监督</t>
  </si>
  <si>
    <t>保障性住房租金补贴</t>
  </si>
  <si>
    <t>其他城乡社区支出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</si>
  <si>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</si>
  <si>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</si>
  <si>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</si>
  <si>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</si>
  <si>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</si>
  <si>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</si>
  <si>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</si>
  <si>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</si>
  <si>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</si>
  <si>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</si>
  <si>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</si>
  <si>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</si>
  <si>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</si>
  <si>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</si>
  <si>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</si>
  <si>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综合财力补助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</si>
  <si>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</si>
  <si>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</si>
  <si>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</si>
  <si>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</si>
  <si>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</si>
  <si>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</si>
  <si>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</si>
  <si>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</si>
  <si>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</si>
  <si>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</si>
  <si>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</si>
  <si>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</si>
  <si>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</si>
  <si>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</si>
  <si>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</si>
  <si>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</si>
  <si>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</si>
  <si>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</si>
  <si>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</si>
  <si>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</si>
  <si>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</si>
  <si>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</si>
  <si>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</si>
  <si>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</si>
  <si>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</si>
  <si>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</si>
  <si>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</si>
  <si>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</si>
  <si>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</si>
  <si>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</si>
  <si>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</si>
  <si>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</si>
  <si>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</si>
  <si>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</si>
  <si>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</si>
  <si>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</si>
  <si>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</si>
  <si>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</si>
  <si>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</si>
  <si>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</si>
  <si>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</si>
  <si>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</si>
  <si>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</si>
  <si>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</si>
  <si>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</si>
  <si>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</si>
  <si>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</si>
  <si>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</si>
  <si>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</si>
  <si>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</si>
  <si>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</si>
  <si>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>农村基础设施建设</t>
  </si>
  <si>
    <t>生产发展</t>
  </si>
  <si>
    <t>社会发展</t>
  </si>
  <si>
    <t>扶贫贷款奖补和贴息</t>
  </si>
  <si>
    <t>扶贫事业机构</t>
  </si>
  <si>
    <t>其他扶贫支出</t>
  </si>
  <si>
    <t>土地治理</t>
  </si>
  <si>
    <t>产业化经营</t>
  </si>
  <si>
    <t>科技示范</t>
  </si>
  <si>
    <t>其他农业综合开发支出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</si>
  <si>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</si>
  <si>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</si>
  <si>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</si>
  <si>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</si>
  <si>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</si>
  <si>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</si>
  <si>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>支持农村金融机构</t>
  </si>
  <si>
    <t>涉农贷款增量奖励</t>
  </si>
  <si>
    <t>农业保险保费补贴</t>
  </si>
  <si>
    <t>小额担保贷款贴息</t>
  </si>
  <si>
    <t>补充小额担保贷款基金</t>
  </si>
  <si>
    <t>其他普惠金融发展支出</t>
  </si>
  <si>
    <t>其他农林水支出</t>
  </si>
  <si>
    <t>化解其他公益性乡村债务支出</t>
  </si>
  <si>
    <t>公路建设</t>
  </si>
  <si>
    <t>公路养护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</si>
  <si>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</si>
  <si>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</si>
  <si>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</si>
  <si>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</si>
  <si>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</si>
  <si>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</si>
  <si>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</si>
  <si>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</si>
  <si>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</si>
  <si>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</si>
  <si>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</si>
  <si>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</si>
  <si>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</si>
  <si>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</si>
  <si>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</si>
  <si>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</si>
  <si>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>行业监管</t>
  </si>
  <si>
    <t>对城市公交的补贴</t>
  </si>
  <si>
    <t>对农村道路客运的补贴</t>
  </si>
  <si>
    <t>对出租车的补贴</t>
  </si>
  <si>
    <t>成品油价格改革补贴其他支出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</si>
  <si>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</si>
  <si>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</si>
  <si>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</si>
  <si>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</si>
  <si>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>其他交通运输支出</t>
  </si>
  <si>
    <t>公共交通运营补助</t>
  </si>
  <si>
    <t>其他制造业支出</t>
  </si>
  <si>
    <t>战备应急</t>
  </si>
  <si>
    <t>信息安全建设</t>
  </si>
  <si>
    <t>专用通信</t>
  </si>
  <si>
    <t>无线电监管</t>
  </si>
  <si>
    <t>工业和信息产业支持</t>
  </si>
  <si>
    <t>电子专项工程</t>
  </si>
  <si>
    <t>技术基础研究</t>
  </si>
  <si>
    <t>其他工业和信息产业监管支出</t>
  </si>
  <si>
    <t>国务院安委会专项</t>
  </si>
  <si>
    <t>安全监管监察专项</t>
  </si>
  <si>
    <t>应急救援支出</t>
  </si>
  <si>
    <t>煤炭安全</t>
  </si>
  <si>
    <t>其他安全生产监管支出</t>
  </si>
  <si>
    <t>科技型中小企业技术创新基金</t>
  </si>
  <si>
    <t>中小企业发展专项</t>
  </si>
  <si>
    <t>其他支持中小企业发展和管理支出</t>
  </si>
  <si>
    <t>其他资源勘探信息等支出</t>
  </si>
  <si>
    <t>建设项目贷款贴息</t>
  </si>
  <si>
    <t>技术改造支出</t>
  </si>
  <si>
    <t>中药材扶持资金支出</t>
  </si>
  <si>
    <t>重点产业振兴和技术改造项目贷款贴息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</si>
  <si>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</si>
  <si>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</si>
  <si>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</si>
  <si>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</si>
  <si>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</si>
  <si>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>旅游宣传</t>
  </si>
  <si>
    <t>旅游行业业务管理</t>
  </si>
  <si>
    <t>其他旅游业管理与服务支出</t>
  </si>
  <si>
    <t>外商投资环境建设补助资金</t>
  </si>
  <si>
    <t>其他涉外发展服务支出</t>
  </si>
  <si>
    <t>其他商业服务业等支出</t>
  </si>
  <si>
    <t>服务业基础设施建设</t>
  </si>
  <si>
    <t>其他金融支出</t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</si>
  <si>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</si>
  <si>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</si>
  <si>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</si>
  <si>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</si>
  <si>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</si>
  <si>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</si>
  <si>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</si>
  <si>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</si>
  <si>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</si>
  <si>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地质及矿产资源调查</t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</si>
  <si>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</si>
  <si>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</si>
  <si>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</si>
  <si>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</si>
  <si>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</si>
  <si>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</si>
  <si>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</si>
  <si>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</si>
  <si>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</si>
  <si>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</si>
  <si>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</si>
  <si>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</si>
  <si>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</si>
  <si>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</si>
  <si>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</si>
  <si>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</si>
  <si>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>其他国土海洋气象等支出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</si>
  <si>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</si>
  <si>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</si>
  <si>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</si>
  <si>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</si>
  <si>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</si>
  <si>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</si>
  <si>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其他保障性安居工程支出</t>
  </si>
  <si>
    <t>公有住房建设和维修改造支出</t>
  </si>
  <si>
    <t>住房公积金管理</t>
  </si>
  <si>
    <t>其他城乡社区住宅支出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</si>
  <si>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</si>
  <si>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</si>
  <si>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</si>
  <si>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</si>
  <si>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</si>
  <si>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</si>
  <si>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</si>
  <si>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</si>
  <si>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</si>
  <si>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</si>
  <si>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</si>
  <si>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</si>
  <si>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</si>
  <si>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</si>
  <si>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</si>
  <si>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</si>
  <si>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</si>
  <si>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</si>
  <si>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</si>
  <si>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</si>
  <si>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</si>
  <si>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</si>
  <si>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</si>
  <si>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</si>
  <si>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>地方政府一般债券还本支出</t>
  </si>
  <si>
    <t>地方政府一般债券付息支出</t>
  </si>
  <si>
    <t>地方政府其他一般债务付息支出</t>
  </si>
  <si>
    <t>人大立法</t>
  </si>
  <si>
    <t>日常经济运行调节</t>
  </si>
  <si>
    <t>经济体制改革研究</t>
  </si>
  <si>
    <t>应对气候变化管理事务</t>
  </si>
  <si>
    <t>税务办案</t>
  </si>
  <si>
    <t>税务登记证及发票管理</t>
  </si>
  <si>
    <t>税务宣传</t>
  </si>
  <si>
    <t>协税护税</t>
  </si>
  <si>
    <t>收费业务</t>
  </si>
  <si>
    <t>缉私办案</t>
  </si>
  <si>
    <t>口岸电子执法系统建设与维护</t>
  </si>
  <si>
    <t>资助留学回国人员</t>
  </si>
  <si>
    <t>博士后日常经费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</si>
  <si>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</si>
  <si>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</si>
  <si>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</si>
  <si>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</si>
  <si>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</si>
  <si>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</si>
  <si>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其他质量技术监督与检验检疫事务支出</t>
  </si>
  <si>
    <t>民族工作专项</t>
  </si>
  <si>
    <t>其他民族事务支出</t>
  </si>
  <si>
    <t>宗教工作专项</t>
  </si>
  <si>
    <t>其他宗教事务支出</t>
  </si>
  <si>
    <t>其他党委办公厅（室）及相关机构事务支出</t>
  </si>
  <si>
    <t>其他对外联络事务支出</t>
  </si>
  <si>
    <t>其他共产党事务支出</t>
  </si>
  <si>
    <t>现役部队</t>
  </si>
  <si>
    <t>国防科研事业</t>
  </si>
  <si>
    <t>专项工程</t>
  </si>
  <si>
    <t>国内安全保卫</t>
  </si>
  <si>
    <t>刑事侦查</t>
  </si>
  <si>
    <t>经济犯罪侦查</t>
  </si>
  <si>
    <t>安全业务</t>
  </si>
  <si>
    <t>其他国家安全支出</t>
  </si>
  <si>
    <t>“两房”建设</t>
  </si>
  <si>
    <t>“两庭”建设</t>
  </si>
  <si>
    <t>犯人生活</t>
  </si>
  <si>
    <t>犯人改造</t>
  </si>
  <si>
    <t>狱政设施建设</t>
  </si>
  <si>
    <t>其他监狱支出</t>
  </si>
  <si>
    <t>保密技术</t>
  </si>
  <si>
    <t>专项缉私活动支出</t>
  </si>
  <si>
    <t>缉私情报</t>
  </si>
  <si>
    <t>禁毒及缉毒</t>
  </si>
  <si>
    <t>其他缉私警察支出</t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</si>
  <si>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</si>
  <si>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</si>
  <si>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</si>
  <si>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</si>
  <si>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</si>
  <si>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</si>
  <si>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</si>
  <si>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>出国留学教育</t>
  </si>
  <si>
    <t>来华留学教育</t>
  </si>
  <si>
    <t>其他留学教育支出</t>
  </si>
  <si>
    <t>对机关事业单位基本养老保险基金的补助</t>
  </si>
  <si>
    <t>城乡医疗救助</t>
  </si>
  <si>
    <t>疾病应急救助</t>
  </si>
  <si>
    <t>其他医疗救助支出</t>
  </si>
  <si>
    <t>优抚对象医疗补助</t>
  </si>
  <si>
    <t>其他优抚对象医疗支出</t>
  </si>
  <si>
    <t>江河湖库水系综合整治</t>
  </si>
  <si>
    <t>“三西”农业建设专项补助</t>
  </si>
  <si>
    <t>交通运输信息化建设</t>
  </si>
  <si>
    <t>铁路路网建设</t>
  </si>
  <si>
    <t>铁路还贷专项</t>
  </si>
  <si>
    <t>铁路安全</t>
  </si>
  <si>
    <t>铁路专项运输</t>
  </si>
  <si>
    <t>其他铁路运输支出</t>
  </si>
  <si>
    <t>工业和信息产业战略研究与标准制定</t>
  </si>
  <si>
    <t>国有企业监事会专项</t>
  </si>
  <si>
    <t>中央企业专项管理</t>
  </si>
  <si>
    <t>其他国有资产监管支出</t>
  </si>
  <si>
    <t xml:space="preserve">  人大事务</t>
    <phoneticPr fontId="3" type="noConversion"/>
  </si>
  <si>
    <t xml:space="preserve">  政协事务</t>
    <phoneticPr fontId="3" type="noConversion"/>
  </si>
  <si>
    <t xml:space="preserve">  政府办公厅（室）及相关机构事务</t>
    <phoneticPr fontId="3" type="noConversion"/>
  </si>
  <si>
    <t xml:space="preserve">  发展与改革事务</t>
    <phoneticPr fontId="3" type="noConversion"/>
  </si>
  <si>
    <t xml:space="preserve">  统计信息事务</t>
    <phoneticPr fontId="3" type="noConversion"/>
  </si>
  <si>
    <t xml:space="preserve">  财政事务</t>
    <phoneticPr fontId="3" type="noConversion"/>
  </si>
  <si>
    <t xml:space="preserve">  税收事务</t>
    <phoneticPr fontId="3" type="noConversion"/>
  </si>
  <si>
    <t>其他税收事务支出</t>
    <phoneticPr fontId="3" type="noConversion"/>
  </si>
  <si>
    <t xml:space="preserve">  审计事务</t>
    <phoneticPr fontId="3" type="noConversion"/>
  </si>
  <si>
    <t xml:space="preserve">  海关事务</t>
    <phoneticPr fontId="3" type="noConversion"/>
  </si>
  <si>
    <t xml:space="preserve">  人力资源事务</t>
    <phoneticPr fontId="3" type="noConversion"/>
  </si>
  <si>
    <t xml:space="preserve">  纪检监察事务</t>
    <phoneticPr fontId="3" type="noConversion"/>
  </si>
  <si>
    <t xml:space="preserve">  商贸事务</t>
    <phoneticPr fontId="3" type="noConversion"/>
  </si>
  <si>
    <t xml:space="preserve">  知识产权事务</t>
    <phoneticPr fontId="3" type="noConversion"/>
  </si>
  <si>
    <t xml:space="preserve">  工商行政管理事务</t>
    <phoneticPr fontId="3" type="noConversion"/>
  </si>
  <si>
    <t xml:space="preserve">  质量技术监督与检验检疫事务</t>
    <phoneticPr fontId="3" type="noConversion"/>
  </si>
  <si>
    <t xml:space="preserve">  民族事务</t>
    <phoneticPr fontId="3" type="noConversion"/>
  </si>
  <si>
    <t xml:space="preserve">  宗教事务</t>
    <phoneticPr fontId="3" type="noConversion"/>
  </si>
  <si>
    <t xml:space="preserve">  港澳台侨事务</t>
    <phoneticPr fontId="3" type="noConversion"/>
  </si>
  <si>
    <t xml:space="preserve">  档案事务</t>
    <phoneticPr fontId="3" type="noConversion"/>
  </si>
  <si>
    <t>三、债务还本支出</t>
    <phoneticPr fontId="3" type="noConversion"/>
  </si>
  <si>
    <t xml:space="preserve">  民主党派及工商联事务</t>
    <phoneticPr fontId="3" type="noConversion"/>
  </si>
  <si>
    <t xml:space="preserve">  群众团体事务</t>
    <phoneticPr fontId="3" type="noConversion"/>
  </si>
  <si>
    <t xml:space="preserve">  党委办公厅（室）及相关机构事务</t>
    <phoneticPr fontId="3" type="noConversion"/>
  </si>
  <si>
    <t xml:space="preserve">  组织事务</t>
    <phoneticPr fontId="3" type="noConversion"/>
  </si>
  <si>
    <t xml:space="preserve">  宣传事务</t>
    <phoneticPr fontId="3" type="noConversion"/>
  </si>
  <si>
    <t xml:space="preserve">  统战事务</t>
    <phoneticPr fontId="3" type="noConversion"/>
  </si>
  <si>
    <t xml:space="preserve">  对外联络事务</t>
    <phoneticPr fontId="3" type="noConversion"/>
  </si>
  <si>
    <t xml:space="preserve">  其他共产党事务支出</t>
    <phoneticPr fontId="3" type="noConversion"/>
  </si>
  <si>
    <t xml:space="preserve">  其他一般公共服务支出</t>
    <phoneticPr fontId="3" type="noConversion"/>
  </si>
  <si>
    <t xml:space="preserve">  现役部队</t>
    <phoneticPr fontId="3" type="noConversion"/>
  </si>
  <si>
    <t xml:space="preserve">  国防科研事业</t>
    <phoneticPr fontId="3" type="noConversion"/>
  </si>
  <si>
    <t xml:space="preserve">  专项工程</t>
    <phoneticPr fontId="3" type="noConversion"/>
  </si>
  <si>
    <t xml:space="preserve">  国防动员</t>
    <phoneticPr fontId="3" type="noConversion"/>
  </si>
  <si>
    <t xml:space="preserve">  其他国防支出</t>
    <phoneticPr fontId="3" type="noConversion"/>
  </si>
  <si>
    <t xml:space="preserve">  武装警察</t>
    <phoneticPr fontId="3" type="noConversion"/>
  </si>
  <si>
    <t xml:space="preserve">  公安</t>
    <phoneticPr fontId="3" type="noConversion"/>
  </si>
  <si>
    <t xml:space="preserve">  国家安全</t>
    <phoneticPr fontId="3" type="noConversion"/>
  </si>
  <si>
    <t xml:space="preserve">  检察</t>
    <phoneticPr fontId="3" type="noConversion"/>
  </si>
  <si>
    <t xml:space="preserve">  法院</t>
    <phoneticPr fontId="3" type="noConversion"/>
  </si>
  <si>
    <t xml:space="preserve">  司法</t>
    <phoneticPr fontId="3" type="noConversion"/>
  </si>
  <si>
    <t xml:space="preserve">  监狱</t>
    <phoneticPr fontId="3" type="noConversion"/>
  </si>
  <si>
    <t xml:space="preserve">  强制隔离戒毒</t>
    <phoneticPr fontId="3" type="noConversion"/>
  </si>
  <si>
    <t xml:space="preserve">  国家保密</t>
    <phoneticPr fontId="3" type="noConversion"/>
  </si>
  <si>
    <t xml:space="preserve">  缉私警察</t>
    <phoneticPr fontId="3" type="noConversion"/>
  </si>
  <si>
    <t xml:space="preserve">  海警</t>
    <phoneticPr fontId="3" type="noConversion"/>
  </si>
  <si>
    <t xml:space="preserve">  其他公共安全支出</t>
    <phoneticPr fontId="3" type="noConversion"/>
  </si>
  <si>
    <t xml:space="preserve">  教育管理事务</t>
    <phoneticPr fontId="3" type="noConversion"/>
  </si>
  <si>
    <t xml:space="preserve">  普通教育</t>
    <phoneticPr fontId="3" type="noConversion"/>
  </si>
  <si>
    <t xml:space="preserve">  职业教育</t>
    <phoneticPr fontId="3" type="noConversion"/>
  </si>
  <si>
    <t xml:space="preserve">  成人教育</t>
    <phoneticPr fontId="3" type="noConversion"/>
  </si>
  <si>
    <t xml:space="preserve">  广播电视教育</t>
    <phoneticPr fontId="3" type="noConversion"/>
  </si>
  <si>
    <t xml:space="preserve">  留学教育</t>
    <phoneticPr fontId="3" type="noConversion"/>
  </si>
  <si>
    <t xml:space="preserve">  特殊教育</t>
    <phoneticPr fontId="3" type="noConversion"/>
  </si>
  <si>
    <t xml:space="preserve">  进修及培训</t>
    <phoneticPr fontId="3" type="noConversion"/>
  </si>
  <si>
    <t xml:space="preserve">  教育费附加安排的支出</t>
    <phoneticPr fontId="3" type="noConversion"/>
  </si>
  <si>
    <t xml:space="preserve">  其他教育支出</t>
    <phoneticPr fontId="3" type="noConversion"/>
  </si>
  <si>
    <t xml:space="preserve">  科学技术管理事务</t>
    <phoneticPr fontId="3" type="noConversion"/>
  </si>
  <si>
    <t xml:space="preserve">  基础研究</t>
    <phoneticPr fontId="3" type="noConversion"/>
  </si>
  <si>
    <t xml:space="preserve">  应用研究</t>
    <phoneticPr fontId="3" type="noConversion"/>
  </si>
  <si>
    <t xml:space="preserve">  技术研究与开发</t>
    <phoneticPr fontId="3" type="noConversion"/>
  </si>
  <si>
    <t xml:space="preserve">  科技条件与服务</t>
    <phoneticPr fontId="3" type="noConversion"/>
  </si>
  <si>
    <t xml:space="preserve">  社会科学</t>
    <phoneticPr fontId="3" type="noConversion"/>
  </si>
  <si>
    <t xml:space="preserve">  科学技术普及</t>
    <phoneticPr fontId="3" type="noConversion"/>
  </si>
  <si>
    <t xml:space="preserve">  科技交流与合作</t>
    <phoneticPr fontId="3" type="noConversion"/>
  </si>
  <si>
    <t xml:space="preserve">  科技重大项目</t>
    <phoneticPr fontId="3" type="noConversion"/>
  </si>
  <si>
    <t xml:space="preserve">  其他科学技术支出</t>
    <phoneticPr fontId="3" type="noConversion"/>
  </si>
  <si>
    <t>文化体育与传媒支出</t>
    <phoneticPr fontId="3" type="noConversion"/>
  </si>
  <si>
    <t xml:space="preserve">  文化</t>
    <phoneticPr fontId="3" type="noConversion"/>
  </si>
  <si>
    <t xml:space="preserve">  文物</t>
    <phoneticPr fontId="3" type="noConversion"/>
  </si>
  <si>
    <t xml:space="preserve">  体育</t>
    <phoneticPr fontId="3" type="noConversion"/>
  </si>
  <si>
    <t xml:space="preserve">  新闻出版广播影视</t>
    <phoneticPr fontId="3" type="noConversion"/>
  </si>
  <si>
    <t xml:space="preserve">  其他文化体育与传媒支出</t>
    <phoneticPr fontId="3" type="noConversion"/>
  </si>
  <si>
    <t>社会保障和就业支出</t>
    <phoneticPr fontId="3" type="noConversion"/>
  </si>
  <si>
    <t xml:space="preserve">  人力资源和社会保障管理事务</t>
    <phoneticPr fontId="3" type="noConversion"/>
  </si>
  <si>
    <t xml:space="preserve">  民政管理事务</t>
    <phoneticPr fontId="3" type="noConversion"/>
  </si>
  <si>
    <r>
      <rPr>
        <sz val="11.5"/>
        <color indexed="8"/>
        <rFont val="宋体"/>
        <family val="3"/>
        <charset val="134"/>
      </rPr>
      <t xml:space="preserve">  </t>
    </r>
    <r>
      <rPr>
        <b/>
        <sz val="11.5"/>
        <color indexed="8"/>
        <rFont val="宋体"/>
        <family val="3"/>
        <charset val="134"/>
      </rPr>
      <t>行政事业单位离退休</t>
    </r>
    <phoneticPr fontId="3" type="noConversion"/>
  </si>
  <si>
    <t xml:space="preserve">  企业改革补助</t>
    <phoneticPr fontId="3" type="noConversion"/>
  </si>
  <si>
    <t xml:space="preserve">  就业补助</t>
    <phoneticPr fontId="3" type="noConversion"/>
  </si>
  <si>
    <t xml:space="preserve">  抚恤</t>
    <phoneticPr fontId="3" type="noConversion"/>
  </si>
  <si>
    <t xml:space="preserve">  退役安置</t>
    <phoneticPr fontId="3" type="noConversion"/>
  </si>
  <si>
    <t xml:space="preserve">  社会福利</t>
    <phoneticPr fontId="3" type="noConversion"/>
  </si>
  <si>
    <t xml:space="preserve">  残疾人事业</t>
    <phoneticPr fontId="3" type="noConversion"/>
  </si>
  <si>
    <t xml:space="preserve">  自然灾害生活救助</t>
    <phoneticPr fontId="3" type="noConversion"/>
  </si>
  <si>
    <t xml:space="preserve">  红十字事业</t>
    <phoneticPr fontId="3" type="noConversion"/>
  </si>
  <si>
    <t xml:space="preserve">  最低生活保障</t>
    <phoneticPr fontId="3" type="noConversion"/>
  </si>
  <si>
    <t xml:space="preserve">  临时救助</t>
    <phoneticPr fontId="3" type="noConversion"/>
  </si>
  <si>
    <t xml:space="preserve">  特困人员供养</t>
    <phoneticPr fontId="3" type="noConversion"/>
  </si>
  <si>
    <t xml:space="preserve">  其他生活救助</t>
    <phoneticPr fontId="3" type="noConversion"/>
  </si>
  <si>
    <t xml:space="preserve">  财政对基本养老保险基金的补助</t>
    <phoneticPr fontId="3" type="noConversion"/>
  </si>
  <si>
    <t xml:space="preserve">  财政对其他社会保险基金的补助</t>
    <phoneticPr fontId="3" type="noConversion"/>
  </si>
  <si>
    <t xml:space="preserve">  其他社会保障和就业支出</t>
    <phoneticPr fontId="3" type="noConversion"/>
  </si>
  <si>
    <t>医疗卫生与计划生育支出</t>
    <phoneticPr fontId="3" type="noConversion"/>
  </si>
  <si>
    <t xml:space="preserve">  医疗卫生与计划生育管理事务</t>
    <phoneticPr fontId="3" type="noConversion"/>
  </si>
  <si>
    <t xml:space="preserve">  公立医院</t>
    <phoneticPr fontId="3" type="noConversion"/>
  </si>
  <si>
    <t xml:space="preserve">  基层医疗卫生机构</t>
    <phoneticPr fontId="3" type="noConversion"/>
  </si>
  <si>
    <t xml:space="preserve">  公共卫生</t>
    <phoneticPr fontId="3" type="noConversion"/>
  </si>
  <si>
    <t xml:space="preserve">  中医药</t>
    <phoneticPr fontId="3" type="noConversion"/>
  </si>
  <si>
    <t xml:space="preserve">  食品和药品监督管理事务</t>
    <phoneticPr fontId="3" type="noConversion"/>
  </si>
  <si>
    <t xml:space="preserve">  行政事业单位医疗</t>
    <phoneticPr fontId="3" type="noConversion"/>
  </si>
  <si>
    <t xml:space="preserve">  财政对基本医疗保险基金的补助</t>
    <phoneticPr fontId="3" type="noConversion"/>
  </si>
  <si>
    <t xml:space="preserve">  医疗救助</t>
    <phoneticPr fontId="3" type="noConversion"/>
  </si>
  <si>
    <t xml:space="preserve">  优抚对象医疗</t>
    <phoneticPr fontId="3" type="noConversion"/>
  </si>
  <si>
    <t xml:space="preserve">  其他医疗卫生与计划生育支出</t>
    <phoneticPr fontId="3" type="noConversion"/>
  </si>
  <si>
    <t xml:space="preserve">  环境保护管理事务</t>
    <phoneticPr fontId="3" type="noConversion"/>
  </si>
  <si>
    <t>其他环境保护管理事务支出</t>
    <phoneticPr fontId="3" type="noConversion"/>
  </si>
  <si>
    <t xml:space="preserve">  环境监测与监察</t>
    <phoneticPr fontId="3" type="noConversion"/>
  </si>
  <si>
    <t>建设项目环评审查与监督</t>
    <phoneticPr fontId="3" type="noConversion"/>
  </si>
  <si>
    <t xml:space="preserve">  污染防治</t>
    <phoneticPr fontId="3" type="noConversion"/>
  </si>
  <si>
    <t xml:space="preserve">  自然生态保护</t>
    <phoneticPr fontId="3" type="noConversion"/>
  </si>
  <si>
    <t xml:space="preserve">  天然林保护</t>
    <phoneticPr fontId="3" type="noConversion"/>
  </si>
  <si>
    <t xml:space="preserve">  能源节约利用</t>
    <phoneticPr fontId="3" type="noConversion"/>
  </si>
  <si>
    <t xml:space="preserve">  污染减排</t>
    <phoneticPr fontId="3" type="noConversion"/>
  </si>
  <si>
    <t xml:space="preserve">  可再生能源</t>
    <phoneticPr fontId="3" type="noConversion"/>
  </si>
  <si>
    <t xml:space="preserve">  循环经济</t>
    <phoneticPr fontId="3" type="noConversion"/>
  </si>
  <si>
    <t xml:space="preserve">  其他节能环保支出</t>
    <phoneticPr fontId="3" type="noConversion"/>
  </si>
  <si>
    <t>城乡社区支出</t>
    <phoneticPr fontId="3" type="noConversion"/>
  </si>
  <si>
    <t xml:space="preserve">  城乡社区管理事务</t>
    <phoneticPr fontId="3" type="noConversion"/>
  </si>
  <si>
    <t xml:space="preserve">  城乡社区规划与管理</t>
    <phoneticPr fontId="3" type="noConversion"/>
  </si>
  <si>
    <t xml:space="preserve">  城乡社区公共设施</t>
    <phoneticPr fontId="3" type="noConversion"/>
  </si>
  <si>
    <t xml:space="preserve">  城乡社区环境卫生</t>
    <phoneticPr fontId="3" type="noConversion"/>
  </si>
  <si>
    <t xml:space="preserve">  建设市场管理与监督</t>
    <phoneticPr fontId="3" type="noConversion"/>
  </si>
  <si>
    <t xml:space="preserve">  其他城乡社区支出</t>
    <phoneticPr fontId="3" type="noConversion"/>
  </si>
  <si>
    <t>农林水支出</t>
    <phoneticPr fontId="3" type="noConversion"/>
  </si>
  <si>
    <t xml:space="preserve">  农业</t>
    <phoneticPr fontId="3" type="noConversion"/>
  </si>
  <si>
    <t xml:space="preserve">  林业</t>
    <phoneticPr fontId="3" type="noConversion"/>
  </si>
  <si>
    <t xml:space="preserve">  水利</t>
    <phoneticPr fontId="3" type="noConversion"/>
  </si>
  <si>
    <t xml:space="preserve">  扶贫</t>
    <phoneticPr fontId="3" type="noConversion"/>
  </si>
  <si>
    <t xml:space="preserve">  农业综合开发</t>
    <phoneticPr fontId="3" type="noConversion"/>
  </si>
  <si>
    <t xml:space="preserve">  农村综合改革</t>
    <phoneticPr fontId="3" type="noConversion"/>
  </si>
  <si>
    <t xml:space="preserve">  普惠金融发展支出</t>
    <phoneticPr fontId="3" type="noConversion"/>
  </si>
  <si>
    <t xml:space="preserve">  其他农林水支出</t>
    <phoneticPr fontId="3" type="noConversion"/>
  </si>
  <si>
    <t>交通运输支出</t>
    <phoneticPr fontId="3" type="noConversion"/>
  </si>
  <si>
    <t xml:space="preserve">  公路水路运输</t>
    <phoneticPr fontId="3" type="noConversion"/>
  </si>
  <si>
    <t xml:space="preserve">  铁路运输</t>
    <phoneticPr fontId="3" type="noConversion"/>
  </si>
  <si>
    <t xml:space="preserve">  成品油价格改革对交通运输的补贴</t>
    <phoneticPr fontId="3" type="noConversion"/>
  </si>
  <si>
    <t xml:space="preserve">  车辆购置税支出</t>
    <phoneticPr fontId="3" type="noConversion"/>
  </si>
  <si>
    <t xml:space="preserve">  其他交通运输支出</t>
    <phoneticPr fontId="3" type="noConversion"/>
  </si>
  <si>
    <t>资源勘探信息等支出</t>
    <phoneticPr fontId="3" type="noConversion"/>
  </si>
  <si>
    <t xml:space="preserve">  制造业</t>
    <phoneticPr fontId="3" type="noConversion"/>
  </si>
  <si>
    <t xml:space="preserve">  工业和信息产业监管</t>
    <phoneticPr fontId="3" type="noConversion"/>
  </si>
  <si>
    <t xml:space="preserve">  安全生产监管</t>
    <phoneticPr fontId="3" type="noConversion"/>
  </si>
  <si>
    <t xml:space="preserve">  国有资产监管</t>
    <phoneticPr fontId="3" type="noConversion"/>
  </si>
  <si>
    <t xml:space="preserve">  支持中小企业发展和管理支出</t>
    <phoneticPr fontId="3" type="noConversion"/>
  </si>
  <si>
    <t xml:space="preserve">  其他资源勘探信息等支出</t>
    <phoneticPr fontId="3" type="noConversion"/>
  </si>
  <si>
    <t>商业服务业等支出</t>
    <phoneticPr fontId="3" type="noConversion"/>
  </si>
  <si>
    <t xml:space="preserve">  商业流通事务</t>
    <phoneticPr fontId="3" type="noConversion"/>
  </si>
  <si>
    <t xml:space="preserve">  旅游业管理与服务支出</t>
    <phoneticPr fontId="3" type="noConversion"/>
  </si>
  <si>
    <t xml:space="preserve">  涉外发展服务支出</t>
    <phoneticPr fontId="3" type="noConversion"/>
  </si>
  <si>
    <t xml:space="preserve">  其他商业服务业等支出</t>
    <phoneticPr fontId="3" type="noConversion"/>
  </si>
  <si>
    <t>金融支出</t>
    <phoneticPr fontId="3" type="noConversion"/>
  </si>
  <si>
    <t xml:space="preserve">  其他金融支出</t>
    <phoneticPr fontId="3" type="noConversion"/>
  </si>
  <si>
    <t>国土海洋气象等支出</t>
    <phoneticPr fontId="3" type="noConversion"/>
  </si>
  <si>
    <t xml:space="preserve">  国土资源事务</t>
    <phoneticPr fontId="3" type="noConversion"/>
  </si>
  <si>
    <t xml:space="preserve">  气象事务</t>
    <phoneticPr fontId="3" type="noConversion"/>
  </si>
  <si>
    <t xml:space="preserve">  其他国土海洋气象等支出</t>
    <phoneticPr fontId="3" type="noConversion"/>
  </si>
  <si>
    <t>住房保障支出</t>
    <phoneticPr fontId="3" type="noConversion"/>
  </si>
  <si>
    <t xml:space="preserve">  保障性安居工程支出</t>
    <phoneticPr fontId="3" type="noConversion"/>
  </si>
  <si>
    <t xml:space="preserve">  住房改革支出</t>
    <phoneticPr fontId="3" type="noConversion"/>
  </si>
  <si>
    <t xml:space="preserve">  城乡社区住宅</t>
    <phoneticPr fontId="3" type="noConversion"/>
  </si>
  <si>
    <t>粮油物资储备支出</t>
    <phoneticPr fontId="3" type="noConversion"/>
  </si>
  <si>
    <t xml:space="preserve">  粮油事务</t>
    <phoneticPr fontId="3" type="noConversion"/>
  </si>
  <si>
    <t>行政运行</t>
    <phoneticPr fontId="3" type="noConversion"/>
  </si>
  <si>
    <t xml:space="preserve">  物资事务</t>
    <phoneticPr fontId="3" type="noConversion"/>
  </si>
  <si>
    <t xml:space="preserve">  粮油储备</t>
    <phoneticPr fontId="3" type="noConversion"/>
  </si>
  <si>
    <t>预备费</t>
    <phoneticPr fontId="3" type="noConversion"/>
  </si>
  <si>
    <t>其他支出</t>
    <phoneticPr fontId="3" type="noConversion"/>
  </si>
  <si>
    <t xml:space="preserve">  年初预留</t>
    <phoneticPr fontId="3" type="noConversion"/>
  </si>
  <si>
    <t xml:space="preserve">  其他支出</t>
    <phoneticPr fontId="3" type="noConversion"/>
  </si>
  <si>
    <t>债务付息支出</t>
    <phoneticPr fontId="3" type="noConversion"/>
  </si>
  <si>
    <t xml:space="preserve">  地方政府一般债务付息支出</t>
    <phoneticPr fontId="3" type="noConversion"/>
  </si>
  <si>
    <t>债务发行费用支出</t>
    <phoneticPr fontId="3" type="noConversion"/>
  </si>
  <si>
    <t xml:space="preserve">  地方政府一般债务发行费用支出</t>
    <phoneticPr fontId="3" type="noConversion"/>
  </si>
  <si>
    <t xml:space="preserve">  其中：出口退税上解</t>
    <phoneticPr fontId="3" type="noConversion"/>
  </si>
  <si>
    <t>支出合计</t>
    <phoneticPr fontId="3" type="noConversion"/>
  </si>
  <si>
    <t>税收收入</t>
    <phoneticPr fontId="3" type="noConversion"/>
  </si>
  <si>
    <t>增值税</t>
    <phoneticPr fontId="3" type="noConversion"/>
  </si>
  <si>
    <t>营业税</t>
    <phoneticPr fontId="3" type="noConversion"/>
  </si>
  <si>
    <t>企业所得税</t>
    <phoneticPr fontId="3" type="noConversion"/>
  </si>
  <si>
    <t>个人所得税</t>
    <phoneticPr fontId="3" type="noConversion"/>
  </si>
  <si>
    <t>资源税</t>
    <phoneticPr fontId="3" type="noConversion"/>
  </si>
  <si>
    <t>城市维护建设税</t>
    <phoneticPr fontId="3" type="noConversion"/>
  </si>
  <si>
    <t>房产税</t>
    <phoneticPr fontId="3" type="noConversion"/>
  </si>
  <si>
    <t>印花税</t>
    <phoneticPr fontId="3" type="noConversion"/>
  </si>
  <si>
    <t>城镇土地使用税</t>
    <phoneticPr fontId="3" type="noConversion"/>
  </si>
  <si>
    <t>土地增值税</t>
    <phoneticPr fontId="3" type="noConversion"/>
  </si>
  <si>
    <t>车船税</t>
    <phoneticPr fontId="3" type="noConversion"/>
  </si>
  <si>
    <t>耕地占用税</t>
    <phoneticPr fontId="3" type="noConversion"/>
  </si>
  <si>
    <t>契税</t>
    <phoneticPr fontId="3" type="noConversion"/>
  </si>
  <si>
    <t>非税收入</t>
    <phoneticPr fontId="3" type="noConversion"/>
  </si>
  <si>
    <t>捐赠收入</t>
    <phoneticPr fontId="3" type="noConversion"/>
  </si>
  <si>
    <t>专项收入</t>
    <phoneticPr fontId="3" type="noConversion"/>
  </si>
  <si>
    <t>行政事业性收费收入</t>
    <phoneticPr fontId="3" type="noConversion"/>
  </si>
  <si>
    <t>罚没收入</t>
    <phoneticPr fontId="3" type="noConversion"/>
  </si>
  <si>
    <t>国有资本经营收入</t>
    <phoneticPr fontId="3" type="noConversion"/>
  </si>
  <si>
    <t>国有资源（资产）有偿使用收入</t>
    <phoneticPr fontId="3" type="noConversion"/>
  </si>
  <si>
    <t>政府住房基金收入</t>
    <phoneticPr fontId="3" type="noConversion"/>
  </si>
  <si>
    <t>其他收入</t>
    <phoneticPr fontId="3" type="noConversion"/>
  </si>
  <si>
    <t>返还性收入</t>
    <phoneticPr fontId="3" type="noConversion"/>
  </si>
  <si>
    <r>
      <t xml:space="preserve"> </t>
    </r>
    <r>
      <rPr>
        <sz val="11.5"/>
        <rFont val="宋体"/>
        <family val="3"/>
        <charset val="134"/>
      </rPr>
      <t xml:space="preserve">  </t>
    </r>
    <r>
      <rPr>
        <sz val="11.5"/>
        <rFont val="宋体"/>
        <family val="3"/>
        <charset val="134"/>
      </rPr>
      <t>其他税收返还收入</t>
    </r>
    <phoneticPr fontId="3" type="noConversion"/>
  </si>
  <si>
    <t>一般性转移支付收入</t>
    <phoneticPr fontId="3" type="noConversion"/>
  </si>
  <si>
    <t>结算补助收入</t>
    <phoneticPr fontId="3" type="noConversion"/>
  </si>
  <si>
    <t>企业事业单位划转补助收入</t>
    <phoneticPr fontId="3" type="noConversion"/>
  </si>
  <si>
    <t>城乡义务教育等转移支付收入</t>
    <phoneticPr fontId="3" type="noConversion"/>
  </si>
  <si>
    <t>基本养老金转移支付收入</t>
    <phoneticPr fontId="3" type="noConversion"/>
  </si>
  <si>
    <t>城乡居民医疗保险转移支付收入</t>
    <phoneticPr fontId="3" type="noConversion"/>
  </si>
  <si>
    <t>固定数额补助收入</t>
    <phoneticPr fontId="3" type="noConversion"/>
  </si>
  <si>
    <t>其他一般性转移支付收入</t>
    <phoneticPr fontId="3" type="noConversion"/>
  </si>
  <si>
    <t>专项转移支付收入</t>
    <phoneticPr fontId="3" type="noConversion"/>
  </si>
  <si>
    <t>调入一般公共预算资金</t>
    <phoneticPr fontId="3" type="noConversion"/>
  </si>
  <si>
    <t>从其他资金调入一般公共预算</t>
    <phoneticPr fontId="3" type="noConversion"/>
  </si>
  <si>
    <t>从预算稳定调节基金调入一般公共预算</t>
    <phoneticPr fontId="3" type="noConversion"/>
  </si>
  <si>
    <t>体制上解支出</t>
    <phoneticPr fontId="3" type="noConversion"/>
  </si>
  <si>
    <t>地方政府一般债务还本支出</t>
    <phoneticPr fontId="3" type="noConversion"/>
  </si>
  <si>
    <t>地方政府一般债务转贷收入</t>
    <phoneticPr fontId="3" type="noConversion"/>
  </si>
  <si>
    <t>地方政府一般债券转贷收入</t>
    <phoneticPr fontId="3" type="noConversion"/>
  </si>
  <si>
    <t>二、上级补助收入</t>
    <phoneticPr fontId="3" type="noConversion"/>
  </si>
  <si>
    <t>三、债务转贷收入</t>
    <phoneticPr fontId="3" type="noConversion"/>
  </si>
  <si>
    <t xml:space="preserve">       上解江门统筹发展资金</t>
    <phoneticPr fontId="3" type="noConversion"/>
  </si>
  <si>
    <t>二、上解上级支出</t>
    <phoneticPr fontId="3" type="noConversion"/>
  </si>
  <si>
    <t>二、上解上级支出</t>
    <phoneticPr fontId="12" type="noConversion"/>
  </si>
  <si>
    <t xml:space="preserve">   均衡性转移支付收入</t>
    <phoneticPr fontId="3" type="noConversion"/>
  </si>
  <si>
    <t xml:space="preserve">       其他专项上解</t>
    <phoneticPr fontId="3" type="noConversion"/>
  </si>
  <si>
    <t xml:space="preserve">   增值税和消费税税收返还收入</t>
    <phoneticPr fontId="3" type="noConversion"/>
  </si>
  <si>
    <t xml:space="preserve">   所得税基数返还收入</t>
    <phoneticPr fontId="3" type="noConversion"/>
  </si>
  <si>
    <t xml:space="preserve">   成品油价格和税费改革税收返还收入</t>
    <phoneticPr fontId="3" type="noConversion"/>
  </si>
  <si>
    <t>其他社会保障缴费</t>
    <phoneticPr fontId="3" type="noConversion"/>
  </si>
  <si>
    <t>从政府性基金预算调入一般公共预算</t>
    <phoneticPr fontId="3" type="noConversion"/>
  </si>
  <si>
    <t>五、安排预算稳定调节基金</t>
    <phoneticPr fontId="3" type="noConversion"/>
  </si>
  <si>
    <t>三、债务还本支出</t>
    <phoneticPr fontId="3" type="noConversion"/>
  </si>
  <si>
    <t>四、上年结余结转</t>
    <phoneticPr fontId="3" type="noConversion"/>
  </si>
  <si>
    <t>五、调入资金</t>
    <phoneticPr fontId="3" type="noConversion"/>
  </si>
  <si>
    <t>上年结余收入</t>
    <phoneticPr fontId="3" type="noConversion"/>
  </si>
  <si>
    <t>四、年终结转</t>
    <phoneticPr fontId="3" type="noConversion"/>
  </si>
  <si>
    <t>年终结余</t>
    <phoneticPr fontId="3" type="noConversion"/>
  </si>
  <si>
    <t>农村综合改革转移支付收入</t>
  </si>
  <si>
    <t>附件7：</t>
    <phoneticPr fontId="3" type="noConversion"/>
  </si>
  <si>
    <t>科目号</t>
    <phoneticPr fontId="3" type="noConversion"/>
  </si>
  <si>
    <t>科目名称</t>
    <phoneticPr fontId="3" type="noConversion"/>
  </si>
  <si>
    <t>2017年预算</t>
    <phoneticPr fontId="3" type="noConversion"/>
  </si>
  <si>
    <t>单位：万元</t>
    <phoneticPr fontId="3" type="noConversion"/>
  </si>
  <si>
    <t>收入项目</t>
    <phoneticPr fontId="3" type="noConversion"/>
  </si>
  <si>
    <t>支出项目</t>
    <phoneticPr fontId="3" type="noConversion"/>
  </si>
  <si>
    <t>一、一般公共预算收入</t>
    <phoneticPr fontId="3" type="noConversion"/>
  </si>
  <si>
    <t>一、一般公共预算支出</t>
    <phoneticPr fontId="3" type="noConversion"/>
  </si>
  <si>
    <t>税收收入</t>
    <phoneticPr fontId="3" type="noConversion"/>
  </si>
  <si>
    <t>非税收入</t>
    <phoneticPr fontId="3" type="noConversion"/>
  </si>
  <si>
    <t>二、上级补助收入</t>
    <phoneticPr fontId="3" type="noConversion"/>
  </si>
  <si>
    <t>返还性收入</t>
    <phoneticPr fontId="3" type="noConversion"/>
  </si>
  <si>
    <t>一般性转移支付收入</t>
    <phoneticPr fontId="3" type="noConversion"/>
  </si>
  <si>
    <t>专项转移支付收入</t>
    <phoneticPr fontId="3" type="noConversion"/>
  </si>
  <si>
    <t>文化体育与传媒支出</t>
    <phoneticPr fontId="3" type="noConversion"/>
  </si>
  <si>
    <t>三、债务转贷收入</t>
    <phoneticPr fontId="3" type="noConversion"/>
  </si>
  <si>
    <t>社会保障和就业支出</t>
    <phoneticPr fontId="3" type="noConversion"/>
  </si>
  <si>
    <t>四、上年结余结转</t>
    <phoneticPr fontId="3" type="noConversion"/>
  </si>
  <si>
    <t>医疗卫生与计划生育支出</t>
    <phoneticPr fontId="3" type="noConversion"/>
  </si>
  <si>
    <t>五、调入资金</t>
    <phoneticPr fontId="3" type="noConversion"/>
  </si>
  <si>
    <t>城乡社区支出</t>
    <phoneticPr fontId="3" type="noConversion"/>
  </si>
  <si>
    <t>农林水支出</t>
    <phoneticPr fontId="3" type="noConversion"/>
  </si>
  <si>
    <t>交通运输支出</t>
    <phoneticPr fontId="3" type="noConversion"/>
  </si>
  <si>
    <t>资源勘探信息等支出</t>
    <phoneticPr fontId="3" type="noConversion"/>
  </si>
  <si>
    <t>商业服务业等支出</t>
    <phoneticPr fontId="3" type="noConversion"/>
  </si>
  <si>
    <t>金融支出</t>
    <phoneticPr fontId="3" type="noConversion"/>
  </si>
  <si>
    <t>国土海洋气象等支出</t>
    <phoneticPr fontId="3" type="noConversion"/>
  </si>
  <si>
    <t>住房保障支出</t>
    <phoneticPr fontId="3" type="noConversion"/>
  </si>
  <si>
    <t>粮油物资储备支出</t>
    <phoneticPr fontId="3" type="noConversion"/>
  </si>
  <si>
    <t>预备费</t>
    <phoneticPr fontId="3" type="noConversion"/>
  </si>
  <si>
    <t>其他支出</t>
    <phoneticPr fontId="3" type="noConversion"/>
  </si>
  <si>
    <t>债务付息支出</t>
    <phoneticPr fontId="3" type="noConversion"/>
  </si>
  <si>
    <t>债务发行费用支出</t>
    <phoneticPr fontId="3" type="noConversion"/>
  </si>
  <si>
    <t>二、上解上级支出</t>
    <phoneticPr fontId="3" type="noConversion"/>
  </si>
  <si>
    <t>三、债务还本支出</t>
    <phoneticPr fontId="3" type="noConversion"/>
  </si>
  <si>
    <t>四、年终结转</t>
    <phoneticPr fontId="3" type="noConversion"/>
  </si>
  <si>
    <t>五、安排预算稳定调节基金</t>
    <phoneticPr fontId="3" type="noConversion"/>
  </si>
  <si>
    <t>收入合计</t>
    <phoneticPr fontId="3" type="noConversion"/>
  </si>
  <si>
    <t>支出合计</t>
    <phoneticPr fontId="3" type="noConversion"/>
  </si>
  <si>
    <t>调整预算数</t>
    <phoneticPr fontId="3" type="noConversion"/>
  </si>
  <si>
    <t>行政运行</t>
    <phoneticPr fontId="3" type="noConversion"/>
  </si>
  <si>
    <t>机关服务</t>
    <phoneticPr fontId="3" type="noConversion"/>
  </si>
  <si>
    <t>小学教育</t>
    <phoneticPr fontId="3" type="noConversion"/>
  </si>
  <si>
    <t>事业运行</t>
    <phoneticPr fontId="3" type="noConversion"/>
  </si>
  <si>
    <t>归口管理的行政单位离退休</t>
    <phoneticPr fontId="3" type="noConversion"/>
  </si>
  <si>
    <t xml:space="preserve">  教育事业单位离退休</t>
    <phoneticPr fontId="3" type="noConversion"/>
  </si>
  <si>
    <t xml:space="preserve">  其他事业单位离退休</t>
    <phoneticPr fontId="3" type="noConversion"/>
  </si>
  <si>
    <t>机关事业单位基本养老保险缴费支出</t>
    <phoneticPr fontId="3" type="noConversion"/>
  </si>
  <si>
    <t>机关事业单位职业年金缴费支出</t>
    <phoneticPr fontId="3" type="noConversion"/>
  </si>
  <si>
    <t>其他行政事业单位离退休支出</t>
    <phoneticPr fontId="3" type="noConversion"/>
  </si>
  <si>
    <t>财政对其他基本养老保险基金的补助</t>
    <phoneticPr fontId="3" type="noConversion"/>
  </si>
  <si>
    <t>一般行政管理事务</t>
    <phoneticPr fontId="3" type="noConversion"/>
  </si>
  <si>
    <t>住房公积金</t>
    <phoneticPr fontId="3" type="noConversion"/>
  </si>
  <si>
    <t>专项上解支出</t>
    <phoneticPr fontId="3" type="noConversion"/>
  </si>
  <si>
    <t>编制单位：宅梧镇</t>
    <phoneticPr fontId="3" type="noConversion"/>
  </si>
  <si>
    <t>编制日期：  2018  年 1 月 20 日</t>
    <phoneticPr fontId="3" type="noConversion"/>
  </si>
  <si>
    <t>决算数</t>
    <phoneticPr fontId="3" type="noConversion"/>
  </si>
  <si>
    <t>其他自然灾害灾生活救助支出</t>
    <phoneticPr fontId="3" type="noConversion"/>
  </si>
  <si>
    <t>对村民委员会和村党支部的补助</t>
    <phoneticPr fontId="3" type="noConversion"/>
  </si>
  <si>
    <t xml:space="preserve"> </t>
    <phoneticPr fontId="3" type="noConversion"/>
  </si>
  <si>
    <t>鹤山市2017年宅梧镇一般公共预算支出预（决）算表</t>
    <phoneticPr fontId="3" type="noConversion"/>
  </si>
  <si>
    <t>鹤山市2017年宅梧镇一般公共预算支出（决）算表</t>
    <phoneticPr fontId="3" type="noConversion"/>
  </si>
  <si>
    <t>鹤山市2017年宅梧镇一般公共预算收入（决）算表</t>
    <phoneticPr fontId="3" type="noConversion"/>
  </si>
  <si>
    <t>鹤山市2017年宅梧镇一般公共预算收支决算总表</t>
    <phoneticPr fontId="3" type="noConversion"/>
  </si>
  <si>
    <t>鹤山市2017年宅梧镇一般公共预算收支表(预、决算）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</si>
</sst>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3" formatCode="_ * #,##0.00_ ;_ * \-#,##0.00_ ;_ * &quot;-&quot;??_ ;_ @_ "/>
    <numFmt numFmtId="176" formatCode="0;[Red]0"/>
    <numFmt numFmtId="177" formatCode="0.00;[Red]0.00"/>
    <numFmt numFmtId="178" formatCode="_ * #,##0_ ;_ * \-#,##0_ ;_ * &quot;-&quot;??_ ;_ @_ "/>
  </numFmts>
  <fonts count="51">
    <font>
      <sz val="12"/>
      <name val="宋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8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1.5"/>
      <color indexed="8"/>
      <name val="宋体"/>
      <family val="3"/>
      <charset val="134"/>
    </font>
    <font>
      <b/>
      <sz val="11.5"/>
      <color indexed="8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b/>
      <sz val="28"/>
      <name val="黑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sz val="10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color rgb="FFFF0000"/>
      <name val="宋体"/>
      <family val="3"/>
      <charset val="134"/>
    </font>
    <font>
      <sz val="11"/>
      <color indexed="8"/>
      <name val="Tahoma"/>
      <family val="2"/>
    </font>
    <font>
      <sz val="11"/>
      <color rgb="FFFF0000"/>
      <name val="仿宋"/>
      <family val="3"/>
      <charset val="134"/>
    </font>
    <font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1.5"/>
      <color rgb="FFFF0000"/>
      <name val="宋体"/>
      <family val="3"/>
      <charset val="134"/>
    </font>
    <font>
      <sz val="11.5"/>
      <color rgb="FFFF0000"/>
      <name val="宋体"/>
      <family val="3"/>
      <charset val="134"/>
    </font>
    <font>
      <sz val="11.5"/>
      <color rgb="FF00B0F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  <xf numFmtId="0" fontId="37" fillId="0" borderId="0">
      <alignment vertical="center"/>
    </xf>
    <xf numFmtId="43" fontId="38" fillId="0" borderId="0" applyFont="0" applyFill="0" applyBorder="0" applyAlignment="0" applyProtection="0">
      <alignment vertical="center"/>
    </xf>
    <xf numFmtId="0" fontId="40" fillId="0" borderId="0">
      <alignment vertical="center"/>
    </xf>
  </cellStyleXfs>
  <cellXfs count="181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0" fillId="0" borderId="0" xfId="0" applyFill="1" applyAlignment="1">
      <alignment vertical="center"/>
    </xf>
    <xf numFmtId="0" fontId="14" fillId="0" borderId="0" xfId="0" applyFont="1" applyFill="1" applyAlignment="1">
      <alignment vertical="center"/>
    </xf>
    <xf numFmtId="41" fontId="14" fillId="0" borderId="0" xfId="0" applyNumberFormat="1" applyFont="1" applyFill="1" applyAlignment="1">
      <alignment vertical="center"/>
    </xf>
    <xf numFmtId="41" fontId="14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1" applyFont="1" applyFill="1">
      <alignment vertical="center"/>
    </xf>
    <xf numFmtId="0" fontId="15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41" fontId="10" fillId="0" borderId="0" xfId="2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32" fillId="0" borderId="2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41" fontId="20" fillId="0" borderId="2" xfId="2" applyNumberFormat="1" applyFont="1" applyFill="1" applyBorder="1" applyAlignment="1">
      <alignment vertical="center"/>
    </xf>
    <xf numFmtId="41" fontId="21" fillId="0" borderId="2" xfId="2" applyNumberFormat="1" applyFont="1" applyFill="1" applyBorder="1" applyAlignment="1">
      <alignment vertical="center"/>
    </xf>
    <xf numFmtId="41" fontId="21" fillId="0" borderId="2" xfId="2" applyNumberFormat="1" applyFont="1" applyFill="1" applyBorder="1" applyAlignment="1">
      <alignment vertical="center" wrapText="1"/>
    </xf>
    <xf numFmtId="0" fontId="21" fillId="0" borderId="0" xfId="0" applyFont="1" applyFill="1" applyAlignment="1">
      <alignment horizontal="left" vertical="center"/>
    </xf>
    <xf numFmtId="0" fontId="33" fillId="0" borderId="2" xfId="0" applyFont="1" applyFill="1" applyBorder="1" applyAlignment="1">
      <alignment horizontal="left" vertical="center" wrapText="1" indent="1"/>
    </xf>
    <xf numFmtId="176" fontId="11" fillId="0" borderId="0" xfId="0" applyNumberFormat="1" applyFont="1" applyFill="1" applyAlignment="1">
      <alignment vertical="center"/>
    </xf>
    <xf numFmtId="0" fontId="20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vertical="center"/>
    </xf>
    <xf numFmtId="0" fontId="23" fillId="0" borderId="0" xfId="0" applyFont="1" applyFill="1" applyAlignment="1">
      <alignment horizontal="left" vertical="center"/>
    </xf>
    <xf numFmtId="41" fontId="22" fillId="0" borderId="2" xfId="2" applyNumberFormat="1" applyFont="1" applyFill="1" applyBorder="1" applyAlignment="1" applyProtection="1">
      <alignment vertical="center"/>
    </xf>
    <xf numFmtId="41" fontId="22" fillId="0" borderId="2" xfId="2" applyNumberFormat="1" applyFont="1" applyFill="1" applyBorder="1" applyAlignment="1">
      <alignment vertical="center" wrapText="1"/>
    </xf>
    <xf numFmtId="0" fontId="34" fillId="0" borderId="9" xfId="0" applyFont="1" applyFill="1" applyBorder="1" applyAlignment="1">
      <alignment horizontal="left" vertical="center" wrapText="1"/>
    </xf>
    <xf numFmtId="41" fontId="23" fillId="0" borderId="2" xfId="2" applyNumberFormat="1" applyFont="1" applyFill="1" applyBorder="1" applyAlignment="1">
      <alignment vertical="center"/>
    </xf>
    <xf numFmtId="0" fontId="35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 indent="1"/>
    </xf>
    <xf numFmtId="41" fontId="23" fillId="0" borderId="2" xfId="2" applyNumberFormat="1" applyFont="1" applyFill="1" applyBorder="1" applyAlignment="1">
      <alignment horizontal="right" vertical="center"/>
    </xf>
    <xf numFmtId="41" fontId="23" fillId="0" borderId="2" xfId="2" applyNumberFormat="1" applyFont="1" applyFill="1" applyBorder="1" applyAlignment="1" applyProtection="1">
      <alignment vertical="center"/>
      <protection locked="0"/>
    </xf>
    <xf numFmtId="41" fontId="23" fillId="0" borderId="2" xfId="2" applyNumberFormat="1" applyFont="1" applyFill="1" applyBorder="1" applyAlignment="1" applyProtection="1">
      <alignment vertical="center"/>
    </xf>
    <xf numFmtId="41" fontId="22" fillId="0" borderId="2" xfId="2" applyNumberFormat="1" applyFont="1" applyFill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34" fillId="0" borderId="10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 indent="1"/>
    </xf>
    <xf numFmtId="0" fontId="34" fillId="0" borderId="2" xfId="0" applyFont="1" applyFill="1" applyBorder="1" applyAlignment="1">
      <alignment horizontal="left" vertical="center" wrapText="1"/>
    </xf>
    <xf numFmtId="0" fontId="34" fillId="0" borderId="2" xfId="0" applyFont="1" applyFill="1" applyBorder="1" applyAlignment="1">
      <alignment horizontal="left" vertical="center" wrapText="1" indent="1"/>
    </xf>
    <xf numFmtId="0" fontId="22" fillId="0" borderId="2" xfId="0" applyFont="1" applyFill="1" applyBorder="1" applyAlignment="1">
      <alignment horizontal="left" vertical="center"/>
    </xf>
    <xf numFmtId="41" fontId="22" fillId="0" borderId="2" xfId="2" applyNumberFormat="1" applyFont="1" applyFill="1" applyBorder="1" applyAlignment="1">
      <alignment horizontal="right" vertical="center" wrapText="1"/>
    </xf>
    <xf numFmtId="41" fontId="22" fillId="0" borderId="2" xfId="2" applyNumberFormat="1" applyFont="1" applyFill="1" applyBorder="1" applyAlignment="1">
      <alignment horizontal="right" vertical="center"/>
    </xf>
    <xf numFmtId="1" fontId="23" fillId="0" borderId="2" xfId="0" applyNumberFormat="1" applyFont="1" applyFill="1" applyBorder="1" applyAlignment="1" applyProtection="1">
      <alignment horizontal="left" vertical="center"/>
      <protection locked="0"/>
    </xf>
    <xf numFmtId="41" fontId="23" fillId="0" borderId="2" xfId="2" applyNumberFormat="1" applyFont="1" applyFill="1" applyBorder="1" applyAlignment="1" applyProtection="1">
      <alignment horizontal="right" vertical="center"/>
      <protection locked="0"/>
    </xf>
    <xf numFmtId="1" fontId="22" fillId="0" borderId="2" xfId="0" applyNumberFormat="1" applyFont="1" applyFill="1" applyBorder="1" applyAlignment="1" applyProtection="1">
      <alignment horizontal="left" vertical="center"/>
      <protection locked="0"/>
    </xf>
    <xf numFmtId="0" fontId="23" fillId="0" borderId="2" xfId="0" applyFont="1" applyFill="1" applyBorder="1" applyAlignment="1">
      <alignment horizontal="left" vertical="center"/>
    </xf>
    <xf numFmtId="0" fontId="23" fillId="0" borderId="2" xfId="0" applyNumberFormat="1" applyFont="1" applyFill="1" applyBorder="1" applyAlignment="1" applyProtection="1">
      <alignment horizontal="left" vertical="center"/>
      <protection locked="0"/>
    </xf>
    <xf numFmtId="0" fontId="21" fillId="0" borderId="2" xfId="0" applyFont="1" applyFill="1" applyBorder="1" applyAlignment="1">
      <alignment horizontal="left" vertical="center" indent="1"/>
    </xf>
    <xf numFmtId="1" fontId="21" fillId="0" borderId="2" xfId="0" applyNumberFormat="1" applyFont="1" applyFill="1" applyBorder="1" applyAlignment="1" applyProtection="1">
      <alignment horizontal="left" vertical="center"/>
      <protection locked="0"/>
    </xf>
    <xf numFmtId="1" fontId="20" fillId="0" borderId="2" xfId="0" applyNumberFormat="1" applyFont="1" applyFill="1" applyBorder="1" applyAlignment="1" applyProtection="1">
      <alignment horizontal="left" vertical="center"/>
      <protection locked="0"/>
    </xf>
    <xf numFmtId="0" fontId="21" fillId="0" borderId="2" xfId="0" applyNumberFormat="1" applyFont="1" applyFill="1" applyBorder="1" applyAlignment="1" applyProtection="1">
      <alignment horizontal="left" vertical="center" indent="1"/>
      <protection locked="0"/>
    </xf>
    <xf numFmtId="1" fontId="21" fillId="0" borderId="2" xfId="0" applyNumberFormat="1" applyFont="1" applyFill="1" applyBorder="1" applyAlignment="1" applyProtection="1">
      <alignment horizontal="left" vertical="center" indent="1"/>
      <protection locked="0"/>
    </xf>
    <xf numFmtId="0" fontId="20" fillId="0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1" fontId="26" fillId="0" borderId="2" xfId="0" applyNumberFormat="1" applyFont="1" applyFill="1" applyBorder="1" applyAlignment="1" applyProtection="1">
      <alignment horizontal="left" vertical="center"/>
      <protection locked="0"/>
    </xf>
    <xf numFmtId="1" fontId="26" fillId="0" borderId="2" xfId="0" applyNumberFormat="1" applyFont="1" applyFill="1" applyBorder="1" applyAlignment="1" applyProtection="1">
      <alignment horizontal="left" vertical="center" indent="1"/>
      <protection locked="0"/>
    </xf>
    <xf numFmtId="1" fontId="26" fillId="0" borderId="2" xfId="0" applyNumberFormat="1" applyFont="1" applyFill="1" applyBorder="1" applyAlignment="1" applyProtection="1">
      <alignment horizontal="left" vertical="center" indent="2"/>
      <protection locked="0"/>
    </xf>
    <xf numFmtId="0" fontId="34" fillId="0" borderId="2" xfId="0" applyFont="1" applyFill="1" applyBorder="1" applyAlignment="1">
      <alignment horizontal="left" vertical="center"/>
    </xf>
    <xf numFmtId="0" fontId="35" fillId="0" borderId="2" xfId="0" applyFont="1" applyFill="1" applyBorder="1" applyAlignment="1">
      <alignment horizontal="left" vertical="center" wrapText="1" indent="1"/>
    </xf>
    <xf numFmtId="0" fontId="27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1" fillId="0" borderId="2" xfId="0" applyFont="1" applyFill="1" applyBorder="1" applyAlignment="1">
      <alignment horizontal="left" vertical="center"/>
    </xf>
    <xf numFmtId="0" fontId="33" fillId="0" borderId="2" xfId="0" applyFont="1" applyFill="1" applyBorder="1" applyAlignment="1">
      <alignment horizontal="left" vertical="center" wrapText="1" indent="1"/>
    </xf>
    <xf numFmtId="41" fontId="29" fillId="0" borderId="2" xfId="2" applyNumberFormat="1" applyFont="1" applyFill="1" applyBorder="1" applyAlignment="1">
      <alignment horizontal="right" vertical="center"/>
    </xf>
    <xf numFmtId="0" fontId="29" fillId="0" borderId="2" xfId="0" applyFont="1" applyFill="1" applyBorder="1" applyAlignment="1">
      <alignment horizontal="left" vertical="center" indent="1"/>
    </xf>
    <xf numFmtId="41" fontId="30" fillId="0" borderId="2" xfId="2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41" fontId="21" fillId="0" borderId="2" xfId="2" applyNumberFormat="1" applyFont="1" applyFill="1" applyBorder="1" applyAlignment="1">
      <alignment horizontal="right" vertical="center"/>
    </xf>
    <xf numFmtId="41" fontId="21" fillId="0" borderId="2" xfId="2" applyNumberFormat="1" applyFont="1" applyFill="1" applyBorder="1" applyAlignment="1" applyProtection="1">
      <alignment horizontal="right" vertical="center"/>
      <protection locked="0"/>
    </xf>
    <xf numFmtId="41" fontId="20" fillId="0" borderId="2" xfId="2" applyNumberFormat="1" applyFont="1" applyFill="1" applyBorder="1" applyAlignment="1">
      <alignment horizontal="right" vertical="center"/>
    </xf>
    <xf numFmtId="41" fontId="21" fillId="0" borderId="2" xfId="2" applyNumberFormat="1" applyFont="1" applyFill="1" applyBorder="1" applyAlignment="1" applyProtection="1">
      <alignment vertical="center"/>
    </xf>
    <xf numFmtId="41" fontId="20" fillId="2" borderId="2" xfId="2" applyNumberFormat="1" applyFont="1" applyFill="1" applyBorder="1" applyAlignment="1">
      <alignment vertical="center"/>
    </xf>
    <xf numFmtId="1" fontId="21" fillId="0" borderId="2" xfId="0" applyNumberFormat="1" applyFont="1" applyFill="1" applyBorder="1" applyAlignment="1" applyProtection="1">
      <alignment vertical="center"/>
      <protection locked="0"/>
    </xf>
    <xf numFmtId="0" fontId="34" fillId="0" borderId="7" xfId="0" applyFont="1" applyFill="1" applyBorder="1" applyAlignment="1">
      <alignment vertical="center"/>
    </xf>
    <xf numFmtId="0" fontId="34" fillId="0" borderId="8" xfId="0" applyFont="1" applyFill="1" applyBorder="1" applyAlignment="1">
      <alignment vertical="center"/>
    </xf>
    <xf numFmtId="0" fontId="35" fillId="0" borderId="2" xfId="0" applyFont="1" applyFill="1" applyBorder="1" applyAlignment="1">
      <alignment vertical="center" wrapText="1"/>
    </xf>
    <xf numFmtId="0" fontId="20" fillId="0" borderId="2" xfId="0" applyNumberFormat="1" applyFont="1" applyFill="1" applyBorder="1" applyAlignment="1" applyProtection="1">
      <alignment horizontal="left" vertical="center"/>
      <protection locked="0"/>
    </xf>
    <xf numFmtId="41" fontId="23" fillId="2" borderId="2" xfId="2" applyNumberFormat="1" applyFont="1" applyFill="1" applyBorder="1" applyAlignment="1">
      <alignment vertical="center"/>
    </xf>
    <xf numFmtId="41" fontId="20" fillId="2" borderId="2" xfId="2" applyNumberFormat="1" applyFont="1" applyFill="1" applyBorder="1" applyAlignment="1">
      <alignment horizontal="right" vertical="center"/>
    </xf>
    <xf numFmtId="41" fontId="20" fillId="2" borderId="2" xfId="2" applyNumberFormat="1" applyFont="1" applyFill="1" applyBorder="1" applyAlignment="1" applyProtection="1">
      <alignment vertical="center"/>
      <protection locked="0"/>
    </xf>
    <xf numFmtId="41" fontId="20" fillId="2" borderId="4" xfId="2" applyNumberFormat="1" applyFont="1" applyFill="1" applyBorder="1" applyAlignment="1">
      <alignment vertical="center"/>
    </xf>
    <xf numFmtId="41" fontId="20" fillId="2" borderId="2" xfId="2" applyNumberFormat="1" applyFont="1" applyFill="1" applyBorder="1" applyAlignment="1" applyProtection="1">
      <alignment vertical="center"/>
    </xf>
    <xf numFmtId="41" fontId="22" fillId="2" borderId="2" xfId="2" applyNumberFormat="1" applyFont="1" applyFill="1" applyBorder="1" applyAlignment="1" applyProtection="1">
      <alignment vertical="center"/>
    </xf>
    <xf numFmtId="41" fontId="22" fillId="2" borderId="2" xfId="2" applyNumberFormat="1" applyFont="1" applyFill="1" applyBorder="1" applyAlignment="1">
      <alignment vertical="center"/>
    </xf>
    <xf numFmtId="41" fontId="30" fillId="2" borderId="2" xfId="2" applyNumberFormat="1" applyFont="1" applyFill="1" applyBorder="1" applyAlignment="1">
      <alignment vertical="center"/>
    </xf>
    <xf numFmtId="41" fontId="0" fillId="0" borderId="0" xfId="2" applyNumberFormat="1" applyFont="1" applyAlignment="1">
      <alignment vertical="center"/>
    </xf>
    <xf numFmtId="41" fontId="0" fillId="0" borderId="2" xfId="2" applyNumberFormat="1" applyFont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41" fontId="22" fillId="0" borderId="4" xfId="2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8" fillId="0" borderId="0" xfId="0" applyFont="1" applyAlignment="1">
      <alignment vertical="center" wrapText="1"/>
    </xf>
    <xf numFmtId="0" fontId="2" fillId="0" borderId="0" xfId="0" applyFont="1"/>
    <xf numFmtId="41" fontId="1" fillId="0" borderId="2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77" fontId="46" fillId="0" borderId="2" xfId="2" applyNumberFormat="1" applyFont="1" applyFill="1" applyBorder="1" applyAlignment="1">
      <alignment vertical="center"/>
    </xf>
    <xf numFmtId="41" fontId="47" fillId="0" borderId="2" xfId="2" applyNumberFormat="1" applyFont="1" applyFill="1" applyBorder="1" applyAlignment="1">
      <alignment vertical="center"/>
    </xf>
    <xf numFmtId="41" fontId="43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41" fontId="46" fillId="0" borderId="2" xfId="2" applyNumberFormat="1" applyFont="1" applyFill="1" applyBorder="1" applyAlignment="1">
      <alignment horizontal="right" vertical="center"/>
    </xf>
    <xf numFmtId="0" fontId="48" fillId="0" borderId="2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/>
    </xf>
    <xf numFmtId="41" fontId="48" fillId="0" borderId="2" xfId="0" applyNumberFormat="1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vertical="center"/>
    </xf>
    <xf numFmtId="41" fontId="48" fillId="0" borderId="2" xfId="2" applyNumberFormat="1" applyFont="1" applyFill="1" applyBorder="1" applyAlignment="1">
      <alignment vertical="center"/>
    </xf>
    <xf numFmtId="178" fontId="31" fillId="0" borderId="2" xfId="2" applyNumberFormat="1" applyFont="1" applyFill="1" applyBorder="1" applyAlignment="1">
      <alignment vertical="center"/>
    </xf>
    <xf numFmtId="0" fontId="31" fillId="0" borderId="2" xfId="0" applyFont="1" applyFill="1" applyBorder="1" applyAlignment="1">
      <alignment horizontal="left" vertical="center"/>
    </xf>
    <xf numFmtId="41" fontId="48" fillId="0" borderId="2" xfId="0" applyNumberFormat="1" applyFont="1" applyBorder="1" applyAlignment="1">
      <alignment vertical="center"/>
    </xf>
    <xf numFmtId="0" fontId="31" fillId="0" borderId="2" xfId="0" applyFont="1" applyFill="1" applyBorder="1" applyAlignment="1">
      <alignment vertical="center"/>
    </xf>
    <xf numFmtId="41" fontId="31" fillId="0" borderId="2" xfId="2" applyNumberFormat="1" applyFont="1" applyFill="1" applyBorder="1" applyAlignment="1">
      <alignment vertical="center"/>
    </xf>
    <xf numFmtId="0" fontId="49" fillId="0" borderId="2" xfId="0" applyFont="1" applyFill="1" applyBorder="1" applyAlignment="1">
      <alignment horizontal="left" vertical="center" wrapText="1"/>
    </xf>
    <xf numFmtId="41" fontId="31" fillId="0" borderId="2" xfId="0" applyNumberFormat="1" applyFont="1" applyBorder="1" applyAlignment="1">
      <alignment vertical="center"/>
    </xf>
    <xf numFmtId="178" fontId="31" fillId="0" borderId="2" xfId="0" applyNumberFormat="1" applyFont="1" applyFill="1" applyBorder="1" applyAlignment="1">
      <alignment vertical="center"/>
    </xf>
    <xf numFmtId="0" fontId="48" fillId="0" borderId="2" xfId="0" applyFont="1" applyFill="1" applyBorder="1" applyAlignment="1">
      <alignment horizontal="left" vertical="center"/>
    </xf>
    <xf numFmtId="1" fontId="31" fillId="0" borderId="2" xfId="0" applyNumberFormat="1" applyFont="1" applyFill="1" applyBorder="1" applyAlignment="1" applyProtection="1">
      <alignment horizontal="left" vertical="center"/>
      <protection locked="0"/>
    </xf>
    <xf numFmtId="1" fontId="48" fillId="0" borderId="2" xfId="0" applyNumberFormat="1" applyFont="1" applyFill="1" applyBorder="1" applyAlignment="1" applyProtection="1">
      <alignment horizontal="left" vertical="center"/>
      <protection locked="0"/>
    </xf>
    <xf numFmtId="43" fontId="31" fillId="0" borderId="2" xfId="2" applyNumberFormat="1" applyFont="1" applyFill="1" applyBorder="1" applyAlignment="1">
      <alignment vertical="center"/>
    </xf>
    <xf numFmtId="0" fontId="31" fillId="0" borderId="2" xfId="0" applyFont="1" applyBorder="1" applyAlignment="1">
      <alignment vertical="center"/>
    </xf>
    <xf numFmtId="0" fontId="50" fillId="0" borderId="2" xfId="0" applyFont="1" applyFill="1" applyBorder="1" applyAlignment="1">
      <alignment horizontal="left" vertical="center"/>
    </xf>
    <xf numFmtId="41" fontId="31" fillId="0" borderId="2" xfId="0" applyNumberFormat="1" applyFont="1" applyFill="1" applyBorder="1" applyAlignment="1">
      <alignment vertical="center"/>
    </xf>
    <xf numFmtId="41" fontId="20" fillId="0" borderId="2" xfId="2" applyNumberFormat="1" applyFont="1" applyFill="1" applyBorder="1" applyAlignment="1">
      <alignment vertical="center" wrapText="1"/>
    </xf>
    <xf numFmtId="176" fontId="42" fillId="0" borderId="0" xfId="0" applyNumberFormat="1" applyFont="1" applyFill="1" applyAlignment="1">
      <alignment vertical="center"/>
    </xf>
    <xf numFmtId="176" fontId="44" fillId="0" borderId="2" xfId="0" applyNumberFormat="1" applyFont="1" applyFill="1" applyBorder="1" applyAlignment="1">
      <alignment horizontal="center" vertical="center" wrapText="1"/>
    </xf>
    <xf numFmtId="176" fontId="45" fillId="0" borderId="2" xfId="2" applyNumberFormat="1" applyFont="1" applyFill="1" applyBorder="1" applyAlignment="1" applyProtection="1">
      <alignment vertical="center"/>
    </xf>
    <xf numFmtId="176" fontId="45" fillId="2" borderId="2" xfId="2" applyNumberFormat="1" applyFont="1" applyFill="1" applyBorder="1" applyAlignment="1" applyProtection="1">
      <alignment vertical="center"/>
    </xf>
    <xf numFmtId="176" fontId="45" fillId="2" borderId="2" xfId="2" applyNumberFormat="1" applyFont="1" applyFill="1" applyBorder="1" applyAlignment="1">
      <alignment vertical="center"/>
    </xf>
    <xf numFmtId="176" fontId="42" fillId="0" borderId="2" xfId="3" applyNumberFormat="1" applyFont="1" applyFill="1" applyBorder="1" applyAlignment="1">
      <alignment vertical="center"/>
    </xf>
    <xf numFmtId="176" fontId="46" fillId="0" borderId="2" xfId="2" applyNumberFormat="1" applyFont="1" applyFill="1" applyBorder="1" applyAlignment="1">
      <alignment vertical="center"/>
    </xf>
    <xf numFmtId="176" fontId="47" fillId="0" borderId="2" xfId="2" applyNumberFormat="1" applyFont="1" applyFill="1" applyBorder="1" applyAlignment="1">
      <alignment vertical="center"/>
    </xf>
    <xf numFmtId="176" fontId="45" fillId="2" borderId="2" xfId="2" applyNumberFormat="1" applyFont="1" applyFill="1" applyBorder="1" applyAlignment="1">
      <alignment horizontal="right" vertical="center"/>
    </xf>
    <xf numFmtId="176" fontId="46" fillId="0" borderId="2" xfId="2" applyNumberFormat="1" applyFont="1" applyFill="1" applyBorder="1" applyAlignment="1" applyProtection="1">
      <alignment vertical="center"/>
      <protection locked="0"/>
    </xf>
    <xf numFmtId="176" fontId="45" fillId="2" borderId="2" xfId="2" applyNumberFormat="1" applyFont="1" applyFill="1" applyBorder="1" applyAlignment="1" applyProtection="1">
      <alignment vertical="center"/>
      <protection locked="0"/>
    </xf>
    <xf numFmtId="176" fontId="46" fillId="0" borderId="2" xfId="2" applyNumberFormat="1" applyFont="1" applyFill="1" applyBorder="1" applyAlignment="1" applyProtection="1">
      <alignment vertical="center"/>
    </xf>
    <xf numFmtId="176" fontId="46" fillId="0" borderId="2" xfId="2" applyNumberFormat="1" applyFont="1" applyFill="1" applyBorder="1" applyAlignment="1">
      <alignment horizontal="right" vertical="center"/>
    </xf>
    <xf numFmtId="176" fontId="45" fillId="0" borderId="2" xfId="2" applyNumberFormat="1" applyFont="1" applyFill="1" applyBorder="1" applyAlignment="1">
      <alignment vertical="center"/>
    </xf>
    <xf numFmtId="176" fontId="46" fillId="2" borderId="2" xfId="2" applyNumberFormat="1" applyFont="1" applyFill="1" applyBorder="1" applyAlignment="1">
      <alignment vertical="center"/>
    </xf>
    <xf numFmtId="176" fontId="45" fillId="2" borderId="4" xfId="2" applyNumberFormat="1" applyFont="1" applyFill="1" applyBorder="1" applyAlignment="1">
      <alignment vertical="center"/>
    </xf>
    <xf numFmtId="176" fontId="45" fillId="0" borderId="2" xfId="2" applyNumberFormat="1" applyFont="1" applyFill="1" applyBorder="1" applyAlignment="1">
      <alignment vertical="center" wrapText="1"/>
    </xf>
    <xf numFmtId="176" fontId="41" fillId="0" borderId="13" xfId="6" applyNumberFormat="1" applyFont="1" applyFill="1" applyBorder="1" applyAlignment="1">
      <alignment horizontal="right" vertical="center" wrapText="1"/>
    </xf>
    <xf numFmtId="176" fontId="41" fillId="0" borderId="13" xfId="6" applyNumberFormat="1" applyFont="1" applyFill="1" applyBorder="1" applyAlignment="1">
      <alignment vertical="center" wrapText="1"/>
    </xf>
    <xf numFmtId="176" fontId="39" fillId="0" borderId="13" xfId="5" applyNumberFormat="1" applyFont="1" applyFill="1" applyBorder="1">
      <alignment vertical="center"/>
    </xf>
    <xf numFmtId="176" fontId="39" fillId="0" borderId="14" xfId="6" applyNumberFormat="1" applyFont="1" applyFill="1" applyBorder="1">
      <alignment vertical="center"/>
    </xf>
    <xf numFmtId="178" fontId="22" fillId="0" borderId="2" xfId="2" applyNumberFormat="1" applyFont="1" applyFill="1" applyBorder="1" applyAlignment="1">
      <alignment vertical="center" wrapText="1"/>
    </xf>
    <xf numFmtId="176" fontId="46" fillId="0" borderId="2" xfId="2" applyNumberFormat="1" applyFont="1" applyFill="1" applyBorder="1" applyAlignment="1">
      <alignment horizontal="center" vertical="center"/>
    </xf>
    <xf numFmtId="0" fontId="45" fillId="0" borderId="2" xfId="0" applyFont="1" applyFill="1" applyBorder="1" applyAlignment="1">
      <alignment horizontal="left" vertical="center" wrapText="1"/>
    </xf>
    <xf numFmtId="41" fontId="45" fillId="2" borderId="2" xfId="2" applyNumberFormat="1" applyFont="1" applyFill="1" applyBorder="1" applyAlignment="1">
      <alignment vertical="center"/>
    </xf>
    <xf numFmtId="41" fontId="45" fillId="0" borderId="2" xfId="2" applyNumberFormat="1" applyFont="1" applyFill="1" applyBorder="1" applyAlignment="1">
      <alignment vertical="center" wrapText="1"/>
    </xf>
    <xf numFmtId="0" fontId="42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/>
    </xf>
    <xf numFmtId="0" fontId="31" fillId="0" borderId="8" xfId="0" applyFont="1" applyFill="1" applyBorder="1"/>
    <xf numFmtId="0" fontId="31" fillId="0" borderId="12" xfId="0" applyFont="1" applyFill="1" applyBorder="1"/>
    <xf numFmtId="0" fontId="48" fillId="0" borderId="12" xfId="0" applyFont="1" applyFill="1" applyBorder="1" applyAlignment="1">
      <alignment horizontal="center" vertical="center"/>
    </xf>
    <xf numFmtId="0" fontId="48" fillId="0" borderId="8" xfId="0" applyFont="1" applyFill="1" applyBorder="1" applyAlignment="1">
      <alignment horizontal="center" vertical="center"/>
    </xf>
    <xf numFmtId="0" fontId="36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</cellXfs>
  <cellStyles count="8">
    <cellStyle name="常规" xfId="0" builtinId="0"/>
    <cellStyle name="常规 12 4" xfId="5"/>
    <cellStyle name="常规 28 2" xfId="7"/>
    <cellStyle name="常规_Book2" xfId="1"/>
    <cellStyle name="千位分隔" xfId="2" builtinId="3"/>
    <cellStyle name="千位分隔 2" xfId="3"/>
    <cellStyle name="千位分隔 7" xfId="6"/>
    <cellStyle name="样式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17" sqref="C17"/>
    </sheetView>
  </sheetViews>
  <sheetFormatPr defaultColWidth="9" defaultRowHeight="14.25"/>
  <cols>
    <col min="1" max="1" width="9" style="3"/>
    <col min="2" max="2" width="7.75" style="3" customWidth="1"/>
    <col min="3" max="3" width="8.375" style="3" customWidth="1"/>
    <col min="4" max="7" width="9" style="3"/>
    <col min="8" max="8" width="10.875" style="3" customWidth="1"/>
    <col min="9" max="9" width="9.75" style="3" customWidth="1"/>
    <col min="10" max="10" width="9.25" style="3" customWidth="1"/>
    <col min="11" max="16384" width="9" style="3"/>
  </cols>
  <sheetData>
    <row r="1" spans="1:10" ht="21.75" customHeight="1">
      <c r="A1" s="167" t="s">
        <v>1058</v>
      </c>
      <c r="B1" s="167"/>
      <c r="C1" s="167"/>
      <c r="D1" s="1"/>
      <c r="E1" s="2"/>
      <c r="F1" s="2"/>
    </row>
    <row r="2" spans="1:10" ht="15.75" customHeight="1">
      <c r="A2" s="167"/>
      <c r="B2" s="167"/>
      <c r="C2" s="167"/>
      <c r="D2" s="1"/>
    </row>
    <row r="3" spans="1:10" ht="15.75" customHeight="1">
      <c r="A3" s="12"/>
      <c r="B3" s="12"/>
      <c r="C3" s="12"/>
      <c r="D3" s="1"/>
    </row>
    <row r="4" spans="1:10" ht="15.75" customHeight="1">
      <c r="A4" s="12"/>
      <c r="B4" s="12"/>
      <c r="C4" s="12"/>
      <c r="D4" s="1"/>
    </row>
    <row r="5" spans="1:10" ht="15.75" customHeight="1">
      <c r="A5" s="12"/>
      <c r="B5" s="12"/>
      <c r="C5" s="12"/>
      <c r="D5" s="1"/>
    </row>
    <row r="6" spans="1:10" ht="15.75" customHeight="1">
      <c r="A6" s="4"/>
      <c r="B6" s="4"/>
      <c r="C6" s="4"/>
    </row>
    <row r="7" spans="1:10" ht="15.75" customHeight="1">
      <c r="A7" s="4"/>
      <c r="B7" s="4"/>
      <c r="C7" s="4"/>
    </row>
    <row r="8" spans="1:10" ht="15.75" customHeight="1">
      <c r="A8" s="4"/>
      <c r="B8" s="4"/>
      <c r="C8" s="4"/>
    </row>
    <row r="9" spans="1:10" ht="72" customHeight="1">
      <c r="B9" s="168" t="s">
        <v>1123</v>
      </c>
      <c r="C9" s="168"/>
      <c r="D9" s="168"/>
      <c r="E9" s="168"/>
      <c r="F9" s="168"/>
      <c r="G9" s="168"/>
      <c r="H9" s="168"/>
      <c r="I9" s="168"/>
      <c r="J9" s="109"/>
    </row>
    <row r="11" spans="1:10" ht="25.5">
      <c r="A11" s="166"/>
      <c r="B11" s="166"/>
      <c r="C11" s="166"/>
      <c r="D11" s="166"/>
      <c r="E11" s="166"/>
      <c r="F11" s="166"/>
      <c r="G11" s="166"/>
      <c r="H11" s="166"/>
      <c r="I11" s="166"/>
      <c r="J11" s="166"/>
    </row>
    <row r="12" spans="1:10" ht="18.7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18.7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18.7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18.7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24.95" customHeight="1">
      <c r="A16" s="5"/>
      <c r="B16" s="116"/>
      <c r="C16" s="6"/>
      <c r="D16" s="5"/>
      <c r="F16" s="5"/>
      <c r="G16" s="7"/>
      <c r="H16" s="7"/>
      <c r="I16" s="7"/>
      <c r="J16" s="5"/>
    </row>
    <row r="17" spans="1:10" ht="24.95" customHeight="1">
      <c r="A17" s="5"/>
      <c r="B17" s="116"/>
      <c r="C17" s="6"/>
      <c r="D17" s="5"/>
      <c r="F17" s="5"/>
      <c r="G17" s="7"/>
      <c r="H17" s="7"/>
      <c r="I17" s="7"/>
      <c r="J17" s="5"/>
    </row>
    <row r="18" spans="1:10" ht="24.95" customHeight="1">
      <c r="A18" s="5"/>
      <c r="B18" s="5"/>
      <c r="C18" s="6"/>
      <c r="D18" s="5"/>
      <c r="F18" s="5"/>
      <c r="G18" s="7"/>
      <c r="H18" s="7"/>
      <c r="I18" s="7"/>
      <c r="J18" s="5"/>
    </row>
    <row r="19" spans="1:10" ht="24.95" customHeight="1">
      <c r="A19" s="5"/>
      <c r="B19" s="5"/>
      <c r="C19" s="6"/>
      <c r="D19" s="5"/>
      <c r="F19" s="5"/>
      <c r="G19" s="7"/>
      <c r="H19" s="7"/>
      <c r="I19" s="7"/>
      <c r="J19" s="5"/>
    </row>
    <row r="20" spans="1:10" ht="18.7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8.7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8.7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8.7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8.75">
      <c r="B24" s="6" t="s">
        <v>1113</v>
      </c>
      <c r="C24" s="5"/>
      <c r="E24" s="5"/>
      <c r="F24" s="5"/>
      <c r="G24" s="5"/>
      <c r="I24" s="72" t="s">
        <v>1114</v>
      </c>
    </row>
  </sheetData>
  <mergeCells count="3">
    <mergeCell ref="A11:J11"/>
    <mergeCell ref="A1:C2"/>
    <mergeCell ref="B9:I9"/>
  </mergeCells>
  <phoneticPr fontId="3" type="noConversion"/>
  <printOptions horizontalCentered="1"/>
  <pageMargins left="0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="80" zoomScaleNormal="80" workbookViewId="0">
      <pane ySplit="5" topLeftCell="A6" activePane="bottomLeft" state="frozen"/>
      <selection pane="bottomLeft" activeCell="C11" sqref="C11"/>
    </sheetView>
  </sheetViews>
  <sheetFormatPr defaultRowHeight="14.25"/>
  <cols>
    <col min="1" max="1" width="19.25" customWidth="1"/>
    <col min="2" max="2" width="17" customWidth="1"/>
    <col min="3" max="3" width="9.375" customWidth="1"/>
    <col min="4" max="4" width="9" customWidth="1"/>
    <col min="5" max="5" width="8.5" customWidth="1"/>
    <col min="6" max="6" width="22.625" customWidth="1"/>
    <col min="7" max="7" width="20.25" customWidth="1"/>
    <col min="8" max="8" width="9.625" customWidth="1"/>
    <col min="9" max="9" width="9.75" customWidth="1"/>
    <col min="10" max="10" width="9.5" customWidth="1"/>
    <col min="11" max="11" width="3.25" customWidth="1"/>
  </cols>
  <sheetData>
    <row r="1" spans="1:10" ht="6" customHeight="1">
      <c r="A1" s="110"/>
    </row>
    <row r="2" spans="1:10" ht="22.9" customHeight="1">
      <c r="A2" s="174" t="s">
        <v>1122</v>
      </c>
      <c r="B2" s="174"/>
      <c r="C2" s="174"/>
      <c r="D2" s="174"/>
      <c r="E2" s="174"/>
      <c r="F2" s="174"/>
      <c r="G2" s="174"/>
      <c r="H2" s="174"/>
      <c r="I2" s="174"/>
      <c r="J2" s="174"/>
    </row>
    <row r="3" spans="1:10" s="110" customFormat="1" ht="15.6" customHeight="1">
      <c r="J3" s="85" t="s">
        <v>1062</v>
      </c>
    </row>
    <row r="4" spans="1:10" s="110" customFormat="1" ht="17.649999999999999" customHeight="1">
      <c r="A4" s="169" t="s">
        <v>1063</v>
      </c>
      <c r="B4" s="171"/>
      <c r="C4" s="171"/>
      <c r="D4" s="171"/>
      <c r="E4" s="170"/>
      <c r="F4" s="169" t="s">
        <v>1064</v>
      </c>
      <c r="G4" s="172"/>
      <c r="H4" s="172"/>
      <c r="I4" s="172"/>
      <c r="J4" s="173"/>
    </row>
    <row r="5" spans="1:10" s="110" customFormat="1" ht="39.75" customHeight="1">
      <c r="A5" s="118" t="s">
        <v>1059</v>
      </c>
      <c r="B5" s="119" t="s">
        <v>1060</v>
      </c>
      <c r="C5" s="120" t="s">
        <v>1061</v>
      </c>
      <c r="D5" s="120" t="s">
        <v>1098</v>
      </c>
      <c r="E5" s="112" t="s">
        <v>1115</v>
      </c>
      <c r="F5" s="118" t="s">
        <v>1059</v>
      </c>
      <c r="G5" s="119" t="s">
        <v>1060</v>
      </c>
      <c r="H5" s="120" t="s">
        <v>1061</v>
      </c>
      <c r="I5" s="120" t="s">
        <v>1098</v>
      </c>
      <c r="J5" s="112" t="s">
        <v>1115</v>
      </c>
    </row>
    <row r="6" spans="1:10" s="110" customFormat="1" ht="21" customHeight="1">
      <c r="A6" s="121" t="s">
        <v>1065</v>
      </c>
      <c r="B6" s="121"/>
      <c r="C6" s="122">
        <f>SUM(C7:C8)</f>
        <v>3740</v>
      </c>
      <c r="D6" s="122">
        <f>SUM(D7:D8)</f>
        <v>493</v>
      </c>
      <c r="E6" s="123">
        <f>SUM(E7:E8)</f>
        <v>4108</v>
      </c>
      <c r="F6" s="121" t="s">
        <v>1066</v>
      </c>
      <c r="G6" s="124"/>
      <c r="H6" s="125">
        <f>SUM(H7:H28)</f>
        <v>10952.819999999998</v>
      </c>
      <c r="I6" s="125">
        <f t="shared" ref="I6:J6" si="0">SUM(I7:I28)</f>
        <v>1615</v>
      </c>
      <c r="J6" s="125">
        <f t="shared" si="0"/>
        <v>12927</v>
      </c>
    </row>
    <row r="7" spans="1:10" s="110" customFormat="1" ht="15.75" customHeight="1">
      <c r="A7" s="124">
        <v>101</v>
      </c>
      <c r="B7" s="126" t="s">
        <v>1067</v>
      </c>
      <c r="C7" s="127">
        <v>2340</v>
      </c>
      <c r="D7" s="127">
        <v>183</v>
      </c>
      <c r="E7" s="123">
        <v>1667</v>
      </c>
      <c r="F7" s="128">
        <v>201</v>
      </c>
      <c r="G7" s="128" t="s">
        <v>106</v>
      </c>
      <c r="H7" s="129">
        <v>2337.65</v>
      </c>
      <c r="I7" s="129">
        <v>1421</v>
      </c>
      <c r="J7" s="130">
        <v>2737</v>
      </c>
    </row>
    <row r="8" spans="1:10" s="110" customFormat="1" ht="15.75" customHeight="1">
      <c r="A8" s="124">
        <v>103</v>
      </c>
      <c r="B8" s="126" t="s">
        <v>1068</v>
      </c>
      <c r="C8" s="129">
        <v>1400</v>
      </c>
      <c r="D8" s="129">
        <v>310</v>
      </c>
      <c r="E8" s="123">
        <v>2441</v>
      </c>
      <c r="F8" s="128">
        <v>203</v>
      </c>
      <c r="G8" s="128" t="s">
        <v>194</v>
      </c>
      <c r="H8" s="129">
        <v>16</v>
      </c>
      <c r="I8" s="129"/>
      <c r="J8" s="130">
        <f t="shared" ref="J8:J32" si="1">H8+I8</f>
        <v>16</v>
      </c>
    </row>
    <row r="9" spans="1:10" s="110" customFormat="1" ht="15.75" customHeight="1">
      <c r="A9" s="131" t="s">
        <v>1069</v>
      </c>
      <c r="B9" s="121"/>
      <c r="C9" s="125">
        <f>SUM(C10:C12)</f>
        <v>6967</v>
      </c>
      <c r="D9" s="125">
        <f>SUM(D10:D12)</f>
        <v>1876</v>
      </c>
      <c r="E9" s="123">
        <f>SUM(E10:E12)</f>
        <v>8843</v>
      </c>
      <c r="F9" s="128">
        <v>204</v>
      </c>
      <c r="G9" s="128" t="s">
        <v>204</v>
      </c>
      <c r="H9" s="129">
        <v>255.19</v>
      </c>
      <c r="I9" s="129">
        <v>12</v>
      </c>
      <c r="J9" s="130">
        <v>282</v>
      </c>
    </row>
    <row r="10" spans="1:10" s="110" customFormat="1" ht="15.75" customHeight="1">
      <c r="A10" s="124">
        <v>11001</v>
      </c>
      <c r="B10" s="126" t="s">
        <v>1070</v>
      </c>
      <c r="C10" s="129"/>
      <c r="D10" s="129"/>
      <c r="E10" s="123">
        <f t="shared" ref="E10:E32" si="2">C10+D10</f>
        <v>0</v>
      </c>
      <c r="F10" s="128">
        <v>205</v>
      </c>
      <c r="G10" s="128" t="s">
        <v>253</v>
      </c>
      <c r="H10" s="129">
        <v>2175.7199999999998</v>
      </c>
      <c r="I10" s="129">
        <v>103</v>
      </c>
      <c r="J10" s="130">
        <v>1971</v>
      </c>
    </row>
    <row r="11" spans="1:10" s="110" customFormat="1" ht="15.75" customHeight="1">
      <c r="A11" s="124">
        <v>11002</v>
      </c>
      <c r="B11" s="126" t="s">
        <v>1071</v>
      </c>
      <c r="C11" s="129">
        <v>6967</v>
      </c>
      <c r="D11" s="129">
        <f>E11-C11</f>
        <v>1876</v>
      </c>
      <c r="E11" s="123">
        <v>8843</v>
      </c>
      <c r="F11" s="128">
        <v>206</v>
      </c>
      <c r="G11" s="128" t="s">
        <v>291</v>
      </c>
      <c r="H11" s="129"/>
      <c r="I11" s="129"/>
      <c r="J11" s="130">
        <f t="shared" si="1"/>
        <v>0</v>
      </c>
    </row>
    <row r="12" spans="1:10" s="110" customFormat="1" ht="15.75" customHeight="1">
      <c r="A12" s="132">
        <v>11003</v>
      </c>
      <c r="B12" s="132" t="s">
        <v>1072</v>
      </c>
      <c r="C12" s="129"/>
      <c r="D12" s="129"/>
      <c r="E12" s="123">
        <f t="shared" si="2"/>
        <v>0</v>
      </c>
      <c r="F12" s="128">
        <v>207</v>
      </c>
      <c r="G12" s="128" t="s">
        <v>1073</v>
      </c>
      <c r="H12" s="129">
        <v>40.94</v>
      </c>
      <c r="I12" s="129">
        <v>2</v>
      </c>
      <c r="J12" s="130">
        <v>48</v>
      </c>
    </row>
    <row r="13" spans="1:10" s="110" customFormat="1" ht="15.75" customHeight="1">
      <c r="A13" s="133" t="s">
        <v>1074</v>
      </c>
      <c r="B13" s="133"/>
      <c r="C13" s="125"/>
      <c r="D13" s="125"/>
      <c r="E13" s="123">
        <f t="shared" si="2"/>
        <v>0</v>
      </c>
      <c r="F13" s="128">
        <v>208</v>
      </c>
      <c r="G13" s="128" t="s">
        <v>1075</v>
      </c>
      <c r="H13" s="129">
        <v>2624.62</v>
      </c>
      <c r="I13" s="129">
        <v>42</v>
      </c>
      <c r="J13" s="130">
        <v>2833</v>
      </c>
    </row>
    <row r="14" spans="1:10" s="110" customFormat="1" ht="15.75" customHeight="1">
      <c r="A14" s="131" t="s">
        <v>1076</v>
      </c>
      <c r="B14" s="121"/>
      <c r="C14" s="125">
        <v>246</v>
      </c>
      <c r="D14" s="125"/>
      <c r="E14" s="123">
        <v>246</v>
      </c>
      <c r="F14" s="128">
        <v>210</v>
      </c>
      <c r="G14" s="128" t="s">
        <v>1077</v>
      </c>
      <c r="H14" s="129">
        <v>2434</v>
      </c>
      <c r="I14" s="129">
        <v>10</v>
      </c>
      <c r="J14" s="130">
        <v>1938</v>
      </c>
    </row>
    <row r="15" spans="1:10" s="110" customFormat="1" ht="15.75" customHeight="1">
      <c r="A15" s="131" t="s">
        <v>1078</v>
      </c>
      <c r="B15" s="121"/>
      <c r="C15" s="125"/>
      <c r="D15" s="125"/>
      <c r="E15" s="134">
        <f t="shared" si="2"/>
        <v>0</v>
      </c>
      <c r="F15" s="128">
        <v>211</v>
      </c>
      <c r="G15" s="128" t="s">
        <v>480</v>
      </c>
      <c r="H15" s="129">
        <v>270</v>
      </c>
      <c r="I15" s="129"/>
      <c r="J15" s="130">
        <v>10</v>
      </c>
    </row>
    <row r="16" spans="1:10" s="110" customFormat="1" ht="15.75" customHeight="1">
      <c r="A16" s="135"/>
      <c r="B16" s="135"/>
      <c r="C16" s="135"/>
      <c r="D16" s="135"/>
      <c r="E16" s="134">
        <f t="shared" si="2"/>
        <v>0</v>
      </c>
      <c r="F16" s="128">
        <v>212</v>
      </c>
      <c r="G16" s="128" t="s">
        <v>1079</v>
      </c>
      <c r="H16" s="129">
        <v>43.1</v>
      </c>
      <c r="I16" s="129"/>
      <c r="J16" s="130">
        <v>2035</v>
      </c>
    </row>
    <row r="17" spans="1:10" s="110" customFormat="1" ht="15.75" customHeight="1">
      <c r="A17" s="135"/>
      <c r="B17" s="135"/>
      <c r="C17" s="135"/>
      <c r="D17" s="135"/>
      <c r="E17" s="134">
        <f t="shared" si="2"/>
        <v>0</v>
      </c>
      <c r="F17" s="128">
        <v>213</v>
      </c>
      <c r="G17" s="128" t="s">
        <v>1080</v>
      </c>
      <c r="H17" s="129">
        <v>381.66</v>
      </c>
      <c r="I17" s="129">
        <v>5</v>
      </c>
      <c r="J17" s="130">
        <v>798</v>
      </c>
    </row>
    <row r="18" spans="1:10" s="110" customFormat="1" ht="15.75" customHeight="1">
      <c r="A18" s="135"/>
      <c r="B18" s="135"/>
      <c r="C18" s="135"/>
      <c r="D18" s="135"/>
      <c r="E18" s="134">
        <f t="shared" si="2"/>
        <v>0</v>
      </c>
      <c r="F18" s="128">
        <v>214</v>
      </c>
      <c r="G18" s="128" t="s">
        <v>1081</v>
      </c>
      <c r="H18" s="129">
        <v>7.82</v>
      </c>
      <c r="I18" s="129"/>
      <c r="J18" s="130">
        <v>117</v>
      </c>
    </row>
    <row r="19" spans="1:10" s="110" customFormat="1" ht="15.75" customHeight="1">
      <c r="A19" s="135"/>
      <c r="B19" s="135"/>
      <c r="C19" s="135"/>
      <c r="D19" s="135"/>
      <c r="E19" s="134">
        <f t="shared" si="2"/>
        <v>0</v>
      </c>
      <c r="F19" s="128">
        <v>215</v>
      </c>
      <c r="G19" s="128" t="s">
        <v>1082</v>
      </c>
      <c r="H19" s="129">
        <v>11</v>
      </c>
      <c r="I19" s="129"/>
      <c r="J19" s="130">
        <v>3</v>
      </c>
    </row>
    <row r="20" spans="1:10" s="110" customFormat="1" ht="15.75" customHeight="1">
      <c r="A20" s="135"/>
      <c r="B20" s="135"/>
      <c r="C20" s="135"/>
      <c r="D20" s="135"/>
      <c r="E20" s="134">
        <f t="shared" si="2"/>
        <v>0</v>
      </c>
      <c r="F20" s="128">
        <v>216</v>
      </c>
      <c r="G20" s="128" t="s">
        <v>1083</v>
      </c>
      <c r="H20" s="129"/>
      <c r="I20" s="129"/>
      <c r="J20" s="130">
        <v>19</v>
      </c>
    </row>
    <row r="21" spans="1:10" s="110" customFormat="1" ht="15.75" customHeight="1">
      <c r="A21" s="135"/>
      <c r="B21" s="135"/>
      <c r="C21" s="135"/>
      <c r="D21" s="135"/>
      <c r="E21" s="134">
        <f t="shared" si="2"/>
        <v>0</v>
      </c>
      <c r="F21" s="128">
        <v>217</v>
      </c>
      <c r="G21" s="128" t="s">
        <v>1084</v>
      </c>
      <c r="H21" s="129"/>
      <c r="I21" s="129"/>
      <c r="J21" s="130"/>
    </row>
    <row r="22" spans="1:10" s="110" customFormat="1" ht="15.75" customHeight="1">
      <c r="A22" s="135"/>
      <c r="B22" s="135"/>
      <c r="C22" s="135"/>
      <c r="D22" s="135"/>
      <c r="E22" s="134">
        <f t="shared" si="2"/>
        <v>0</v>
      </c>
      <c r="F22" s="128">
        <v>220</v>
      </c>
      <c r="G22" s="128" t="s">
        <v>1085</v>
      </c>
      <c r="H22" s="129"/>
      <c r="I22" s="129"/>
      <c r="J22" s="130">
        <f t="shared" si="1"/>
        <v>0</v>
      </c>
    </row>
    <row r="23" spans="1:10" s="110" customFormat="1" ht="15.75" customHeight="1">
      <c r="A23" s="135"/>
      <c r="B23" s="135"/>
      <c r="C23" s="135"/>
      <c r="D23" s="135"/>
      <c r="E23" s="134">
        <f t="shared" si="2"/>
        <v>0</v>
      </c>
      <c r="F23" s="128">
        <v>221</v>
      </c>
      <c r="G23" s="128" t="s">
        <v>1086</v>
      </c>
      <c r="H23" s="129">
        <v>102.56</v>
      </c>
      <c r="I23" s="129">
        <v>20</v>
      </c>
      <c r="J23" s="130">
        <v>120</v>
      </c>
    </row>
    <row r="24" spans="1:10" s="110" customFormat="1" ht="15.75" customHeight="1">
      <c r="A24" s="135"/>
      <c r="B24" s="135"/>
      <c r="C24" s="135"/>
      <c r="D24" s="135"/>
      <c r="E24" s="134">
        <f t="shared" si="2"/>
        <v>0</v>
      </c>
      <c r="F24" s="128">
        <v>222</v>
      </c>
      <c r="G24" s="128" t="s">
        <v>1087</v>
      </c>
      <c r="H24" s="129"/>
      <c r="I24" s="129"/>
      <c r="J24" s="130">
        <f t="shared" si="1"/>
        <v>0</v>
      </c>
    </row>
    <row r="25" spans="1:10" s="110" customFormat="1" ht="15.75" customHeight="1">
      <c r="A25" s="135"/>
      <c r="B25" s="135"/>
      <c r="C25" s="135"/>
      <c r="D25" s="135"/>
      <c r="E25" s="134">
        <f t="shared" si="2"/>
        <v>0</v>
      </c>
      <c r="F25" s="128">
        <v>227</v>
      </c>
      <c r="G25" s="128" t="s">
        <v>1088</v>
      </c>
      <c r="H25" s="129"/>
      <c r="I25" s="129"/>
      <c r="J25" s="130">
        <f t="shared" si="1"/>
        <v>0</v>
      </c>
    </row>
    <row r="26" spans="1:10" s="110" customFormat="1" ht="15.75" customHeight="1">
      <c r="A26" s="135"/>
      <c r="B26" s="135"/>
      <c r="C26" s="135"/>
      <c r="D26" s="135"/>
      <c r="E26" s="134">
        <f t="shared" si="2"/>
        <v>0</v>
      </c>
      <c r="F26" s="128">
        <v>229</v>
      </c>
      <c r="G26" s="128" t="s">
        <v>1089</v>
      </c>
      <c r="H26" s="129">
        <v>252.56</v>
      </c>
      <c r="I26" s="129"/>
      <c r="J26" s="130"/>
    </row>
    <row r="27" spans="1:10" s="110" customFormat="1" ht="15.75" customHeight="1">
      <c r="A27" s="135"/>
      <c r="B27" s="135"/>
      <c r="C27" s="135"/>
      <c r="D27" s="135"/>
      <c r="E27" s="134">
        <f t="shared" si="2"/>
        <v>0</v>
      </c>
      <c r="F27" s="128">
        <v>232</v>
      </c>
      <c r="G27" s="128" t="s">
        <v>1090</v>
      </c>
      <c r="H27" s="129"/>
      <c r="I27" s="129"/>
      <c r="J27" s="130">
        <f t="shared" si="1"/>
        <v>0</v>
      </c>
    </row>
    <row r="28" spans="1:10" s="110" customFormat="1" ht="15.75" customHeight="1">
      <c r="A28" s="135"/>
      <c r="B28" s="135"/>
      <c r="C28" s="135"/>
      <c r="D28" s="135"/>
      <c r="E28" s="134">
        <f t="shared" si="2"/>
        <v>0</v>
      </c>
      <c r="F28" s="128">
        <v>233</v>
      </c>
      <c r="G28" s="128" t="s">
        <v>1091</v>
      </c>
      <c r="H28" s="129"/>
      <c r="I28" s="129"/>
      <c r="J28" s="130">
        <f t="shared" si="1"/>
        <v>0</v>
      </c>
    </row>
    <row r="29" spans="1:10" s="110" customFormat="1" ht="15.75" customHeight="1">
      <c r="A29" s="135"/>
      <c r="B29" s="135"/>
      <c r="C29" s="135"/>
      <c r="D29" s="135"/>
      <c r="E29" s="134">
        <f t="shared" si="2"/>
        <v>0</v>
      </c>
      <c r="F29" s="136" t="s">
        <v>1092</v>
      </c>
      <c r="G29" s="135"/>
      <c r="H29" s="125"/>
      <c r="I29" s="125"/>
      <c r="J29" s="130">
        <f t="shared" si="1"/>
        <v>0</v>
      </c>
    </row>
    <row r="30" spans="1:10" s="110" customFormat="1" ht="15.75" customHeight="1">
      <c r="A30" s="135"/>
      <c r="B30" s="135"/>
      <c r="C30" s="135"/>
      <c r="D30" s="135"/>
      <c r="E30" s="134">
        <f t="shared" si="2"/>
        <v>0</v>
      </c>
      <c r="F30" s="136" t="s">
        <v>1093</v>
      </c>
      <c r="G30" s="135"/>
      <c r="H30" s="125"/>
      <c r="I30" s="125"/>
      <c r="J30" s="130">
        <f t="shared" si="1"/>
        <v>0</v>
      </c>
    </row>
    <row r="31" spans="1:10" s="110" customFormat="1" ht="15.75" customHeight="1">
      <c r="A31" s="135"/>
      <c r="B31" s="135"/>
      <c r="C31" s="135"/>
      <c r="D31" s="135"/>
      <c r="E31" s="134">
        <f t="shared" si="2"/>
        <v>0</v>
      </c>
      <c r="F31" s="131" t="s">
        <v>1094</v>
      </c>
      <c r="G31" s="135"/>
      <c r="H31" s="125"/>
      <c r="I31" s="125"/>
      <c r="J31" s="130">
        <v>270</v>
      </c>
    </row>
    <row r="32" spans="1:10" s="110" customFormat="1" ht="15.75" customHeight="1">
      <c r="A32" s="135"/>
      <c r="B32" s="135"/>
      <c r="C32" s="135"/>
      <c r="D32" s="135"/>
      <c r="E32" s="134">
        <f t="shared" si="2"/>
        <v>0</v>
      </c>
      <c r="F32" s="131" t="s">
        <v>1095</v>
      </c>
      <c r="G32" s="135"/>
      <c r="H32" s="125"/>
      <c r="I32" s="125"/>
      <c r="J32" s="130">
        <f t="shared" si="1"/>
        <v>0</v>
      </c>
    </row>
    <row r="33" spans="1:10" s="110" customFormat="1" ht="15.75" customHeight="1">
      <c r="A33" s="169" t="s">
        <v>1096</v>
      </c>
      <c r="B33" s="170"/>
      <c r="C33" s="137">
        <f>C6+C9+C13+C14+C15</f>
        <v>10953</v>
      </c>
      <c r="D33" s="137">
        <f>D6+D9+D13+D14+D15</f>
        <v>2369</v>
      </c>
      <c r="E33" s="123">
        <f>E6+E9+E13+E14+E15</f>
        <v>13197</v>
      </c>
      <c r="F33" s="169" t="s">
        <v>1097</v>
      </c>
      <c r="G33" s="170"/>
      <c r="H33" s="137">
        <f>H6+H29+H30+H31+H32</f>
        <v>10952.819999999998</v>
      </c>
      <c r="I33" s="137">
        <f>I6+I29+I30+I31+I32</f>
        <v>1615</v>
      </c>
      <c r="J33" s="130">
        <f>J6+J31</f>
        <v>13197</v>
      </c>
    </row>
  </sheetData>
  <mergeCells count="5">
    <mergeCell ref="A33:B33"/>
    <mergeCell ref="F33:G33"/>
    <mergeCell ref="A4:E4"/>
    <mergeCell ref="F4:J4"/>
    <mergeCell ref="A2:J2"/>
  </mergeCells>
  <phoneticPr fontId="3" type="noConversion"/>
  <printOptions horizontalCentered="1"/>
  <pageMargins left="0.39370078740157483" right="0.19685039370078741" top="0.31496062992125984" bottom="0.31496062992125984" header="0.19685039370078741" footer="0.15748031496062992"/>
  <pageSetup paperSize="9" scale="98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xSplit="2" ySplit="5" topLeftCell="C42" activePane="bottomRight" state="frozen"/>
      <selection activeCell="A37" sqref="A37:IV45"/>
      <selection pane="topRight" activeCell="A37" sqref="A37:IV45"/>
      <selection pane="bottomLeft" activeCell="A37" sqref="A37:IV45"/>
      <selection pane="bottomRight" activeCell="I46" sqref="I46"/>
    </sheetView>
  </sheetViews>
  <sheetFormatPr defaultColWidth="9" defaultRowHeight="15" customHeight="1"/>
  <cols>
    <col min="1" max="1" width="11.25" style="9" customWidth="1"/>
    <col min="2" max="2" width="37.25" style="9" customWidth="1"/>
    <col min="3" max="3" width="11.75" style="10" customWidth="1"/>
    <col min="4" max="4" width="13" style="10" customWidth="1"/>
    <col min="5" max="5" width="13.375" style="11" customWidth="1"/>
    <col min="6" max="16384" width="9" style="9"/>
  </cols>
  <sheetData>
    <row r="1" spans="1:6" ht="15" customHeight="1">
      <c r="A1" s="79"/>
    </row>
    <row r="2" spans="1:6" ht="27" customHeight="1">
      <c r="A2" s="175" t="s">
        <v>1121</v>
      </c>
      <c r="B2" s="175"/>
      <c r="C2" s="175"/>
      <c r="D2" s="175"/>
      <c r="E2" s="175"/>
    </row>
    <row r="3" spans="1:6" ht="22.15" customHeight="1">
      <c r="E3" s="23" t="s">
        <v>0</v>
      </c>
    </row>
    <row r="4" spans="1:6" s="18" customFormat="1" ht="36" customHeight="1">
      <c r="A4" s="37" t="s">
        <v>103</v>
      </c>
      <c r="B4" s="37" t="s">
        <v>104</v>
      </c>
      <c r="C4" s="111" t="s">
        <v>1061</v>
      </c>
      <c r="D4" s="111" t="s">
        <v>1098</v>
      </c>
      <c r="E4" s="112" t="s">
        <v>1115</v>
      </c>
    </row>
    <row r="5" spans="1:6" s="19" customFormat="1" ht="19.899999999999999" customHeight="1">
      <c r="A5" s="52" t="s">
        <v>3</v>
      </c>
      <c r="B5" s="52"/>
      <c r="C5" s="51">
        <f>C6+C20</f>
        <v>3740</v>
      </c>
      <c r="D5" s="51">
        <f>D6+D20</f>
        <v>493</v>
      </c>
      <c r="E5" s="59">
        <f>E6+E20</f>
        <v>4108</v>
      </c>
    </row>
    <row r="6" spans="1:6" s="15" customFormat="1" ht="19.899999999999999" customHeight="1">
      <c r="A6" s="58">
        <v>101</v>
      </c>
      <c r="B6" s="25" t="s">
        <v>997</v>
      </c>
      <c r="C6" s="51">
        <f>SUM(C7:C19)</f>
        <v>2340</v>
      </c>
      <c r="D6" s="51">
        <f>SUM(D7:D19)</f>
        <v>183</v>
      </c>
      <c r="E6" s="59">
        <f>SUM(E7:E19)</f>
        <v>1667</v>
      </c>
      <c r="F6" s="20"/>
    </row>
    <row r="7" spans="1:6" s="14" customFormat="1" ht="19.899999999999999" customHeight="1">
      <c r="A7" s="64">
        <v>10101</v>
      </c>
      <c r="B7" s="66" t="s">
        <v>998</v>
      </c>
      <c r="C7" s="86">
        <v>1010</v>
      </c>
      <c r="D7" s="86">
        <v>140</v>
      </c>
      <c r="E7" s="59">
        <v>1009</v>
      </c>
    </row>
    <row r="8" spans="1:6" s="14" customFormat="1" ht="19.899999999999999" customHeight="1">
      <c r="A8" s="64">
        <v>10103</v>
      </c>
      <c r="B8" s="66" t="s">
        <v>999</v>
      </c>
      <c r="C8" s="86">
        <v>100</v>
      </c>
      <c r="D8" s="86">
        <v>-100</v>
      </c>
      <c r="E8" s="59"/>
    </row>
    <row r="9" spans="1:6" s="14" customFormat="1" ht="19.899999999999999" customHeight="1">
      <c r="A9" s="64">
        <v>10104</v>
      </c>
      <c r="B9" s="66" t="s">
        <v>1000</v>
      </c>
      <c r="C9" s="86">
        <v>40</v>
      </c>
      <c r="D9" s="86">
        <v>33</v>
      </c>
      <c r="E9" s="59">
        <v>53</v>
      </c>
    </row>
    <row r="10" spans="1:6" s="14" customFormat="1" ht="19.899999999999999" customHeight="1">
      <c r="A10" s="64">
        <v>10106</v>
      </c>
      <c r="B10" s="66" t="s">
        <v>1001</v>
      </c>
      <c r="C10" s="86">
        <v>160</v>
      </c>
      <c r="D10" s="86">
        <v>20</v>
      </c>
      <c r="E10" s="59">
        <v>94</v>
      </c>
    </row>
    <row r="11" spans="1:6" s="14" customFormat="1" ht="19.899999999999999" customHeight="1">
      <c r="A11" s="64">
        <v>10107</v>
      </c>
      <c r="B11" s="66" t="s">
        <v>1002</v>
      </c>
      <c r="C11" s="86">
        <v>50</v>
      </c>
      <c r="D11" s="86">
        <v>-40</v>
      </c>
      <c r="E11" s="59">
        <v>11</v>
      </c>
    </row>
    <row r="12" spans="1:6" s="14" customFormat="1" ht="19.899999999999999" customHeight="1">
      <c r="A12" s="64">
        <v>10109</v>
      </c>
      <c r="B12" s="66" t="s">
        <v>1003</v>
      </c>
      <c r="C12" s="86">
        <v>340</v>
      </c>
      <c r="D12" s="86">
        <v>10</v>
      </c>
      <c r="E12" s="59">
        <v>260</v>
      </c>
    </row>
    <row r="13" spans="1:6" s="14" customFormat="1" ht="19.899999999999999" customHeight="1">
      <c r="A13" s="64">
        <v>10110</v>
      </c>
      <c r="B13" s="66" t="s">
        <v>1004</v>
      </c>
      <c r="C13" s="86">
        <v>270</v>
      </c>
      <c r="D13" s="86">
        <v>0</v>
      </c>
      <c r="E13" s="59">
        <v>47</v>
      </c>
    </row>
    <row r="14" spans="1:6" s="14" customFormat="1" ht="19.899999999999999" customHeight="1">
      <c r="A14" s="64">
        <v>10111</v>
      </c>
      <c r="B14" s="66" t="s">
        <v>1005</v>
      </c>
      <c r="C14" s="86">
        <v>28</v>
      </c>
      <c r="D14" s="86">
        <v>20</v>
      </c>
      <c r="E14" s="59">
        <v>37</v>
      </c>
    </row>
    <row r="15" spans="1:6" s="14" customFormat="1" ht="19.899999999999999" customHeight="1">
      <c r="A15" s="64">
        <v>10112</v>
      </c>
      <c r="B15" s="66" t="s">
        <v>1006</v>
      </c>
      <c r="C15" s="86">
        <v>230</v>
      </c>
      <c r="D15" s="86">
        <v>0</v>
      </c>
      <c r="E15" s="59">
        <v>66</v>
      </c>
    </row>
    <row r="16" spans="1:6" s="14" customFormat="1" ht="19.899999999999999" customHeight="1">
      <c r="A16" s="64">
        <v>10113</v>
      </c>
      <c r="B16" s="66" t="s">
        <v>1007</v>
      </c>
      <c r="C16" s="86">
        <v>40</v>
      </c>
      <c r="D16" s="86">
        <v>60</v>
      </c>
      <c r="E16" s="59">
        <v>38</v>
      </c>
    </row>
    <row r="17" spans="1:5" s="14" customFormat="1" ht="19.899999999999999" customHeight="1">
      <c r="A17" s="64">
        <v>10114</v>
      </c>
      <c r="B17" s="66" t="s">
        <v>1008</v>
      </c>
      <c r="C17" s="86">
        <v>15</v>
      </c>
      <c r="D17" s="86">
        <v>40</v>
      </c>
      <c r="E17" s="59">
        <v>52</v>
      </c>
    </row>
    <row r="18" spans="1:5" s="14" customFormat="1" ht="19.899999999999999" customHeight="1">
      <c r="A18" s="64">
        <v>10118</v>
      </c>
      <c r="B18" s="66" t="s">
        <v>1009</v>
      </c>
      <c r="C18" s="86">
        <v>52</v>
      </c>
      <c r="D18" s="86"/>
      <c r="E18" s="59"/>
    </row>
    <row r="19" spans="1:5" s="14" customFormat="1" ht="19.899999999999999" customHeight="1">
      <c r="A19" s="64">
        <v>10119</v>
      </c>
      <c r="B19" s="66" t="s">
        <v>1010</v>
      </c>
      <c r="C19" s="86">
        <v>5</v>
      </c>
      <c r="D19" s="86"/>
      <c r="E19" s="59"/>
    </row>
    <row r="20" spans="1:5" s="15" customFormat="1" ht="19.899999999999999" customHeight="1">
      <c r="A20" s="58">
        <v>103</v>
      </c>
      <c r="B20" s="25" t="s">
        <v>1011</v>
      </c>
      <c r="C20" s="51">
        <f>SUM(C21:C28)</f>
        <v>1400</v>
      </c>
      <c r="D20" s="51">
        <f>SUM(D21:D28)</f>
        <v>310</v>
      </c>
      <c r="E20" s="59">
        <f>SUM(E21:E28)</f>
        <v>2441</v>
      </c>
    </row>
    <row r="21" spans="1:5" s="14" customFormat="1" ht="19.899999999999999" customHeight="1">
      <c r="A21" s="64">
        <v>10302</v>
      </c>
      <c r="B21" s="66" t="s">
        <v>1013</v>
      </c>
      <c r="C21" s="86"/>
      <c r="D21" s="48"/>
      <c r="E21" s="59">
        <f t="shared" ref="E21:E55" si="0">C21+D21</f>
        <v>0</v>
      </c>
    </row>
    <row r="22" spans="1:5" s="14" customFormat="1" ht="19.899999999999999" customHeight="1">
      <c r="A22" s="64">
        <v>10304</v>
      </c>
      <c r="B22" s="66" t="s">
        <v>1014</v>
      </c>
      <c r="C22" s="86"/>
      <c r="D22" s="48"/>
      <c r="E22" s="59">
        <f t="shared" si="0"/>
        <v>0</v>
      </c>
    </row>
    <row r="23" spans="1:5" s="14" customFormat="1" ht="19.899999999999999" customHeight="1">
      <c r="A23" s="64">
        <v>10305</v>
      </c>
      <c r="B23" s="66" t="s">
        <v>1015</v>
      </c>
      <c r="C23" s="86"/>
      <c r="D23" s="48"/>
      <c r="E23" s="59">
        <f t="shared" si="0"/>
        <v>0</v>
      </c>
    </row>
    <row r="24" spans="1:5" s="14" customFormat="1" ht="19.899999999999999" customHeight="1">
      <c r="A24" s="64">
        <v>10306</v>
      </c>
      <c r="B24" s="66" t="s">
        <v>1016</v>
      </c>
      <c r="C24" s="86"/>
      <c r="D24" s="48"/>
      <c r="E24" s="59">
        <f t="shared" si="0"/>
        <v>0</v>
      </c>
    </row>
    <row r="25" spans="1:5" s="14" customFormat="1" ht="19.899999999999999" customHeight="1">
      <c r="A25" s="64">
        <v>10307</v>
      </c>
      <c r="B25" s="66" t="s">
        <v>1017</v>
      </c>
      <c r="C25" s="86">
        <v>150</v>
      </c>
      <c r="D25" s="86">
        <v>0</v>
      </c>
      <c r="E25" s="59">
        <v>180</v>
      </c>
    </row>
    <row r="26" spans="1:5" s="14" customFormat="1" ht="19.899999999999999" customHeight="1">
      <c r="A26" s="64">
        <v>10308</v>
      </c>
      <c r="B26" s="66" t="s">
        <v>1012</v>
      </c>
      <c r="C26" s="86"/>
      <c r="D26" s="86"/>
      <c r="E26" s="59">
        <f t="shared" si="0"/>
        <v>0</v>
      </c>
    </row>
    <row r="27" spans="1:5" s="14" customFormat="1" ht="19.899999999999999" customHeight="1">
      <c r="A27" s="64">
        <v>10309</v>
      </c>
      <c r="B27" s="66" t="s">
        <v>1018</v>
      </c>
      <c r="C27" s="86"/>
      <c r="D27" s="86"/>
      <c r="E27" s="59">
        <f t="shared" si="0"/>
        <v>0</v>
      </c>
    </row>
    <row r="28" spans="1:5" s="14" customFormat="1" ht="19.899999999999999" customHeight="1">
      <c r="A28" s="64">
        <v>10399</v>
      </c>
      <c r="B28" s="66" t="s">
        <v>1019</v>
      </c>
      <c r="C28" s="86">
        <v>1250</v>
      </c>
      <c r="D28" s="86">
        <v>310</v>
      </c>
      <c r="E28" s="59">
        <v>2261</v>
      </c>
    </row>
    <row r="29" spans="1:5" s="15" customFormat="1" ht="19.899999999999999" customHeight="1">
      <c r="A29" s="71" t="s">
        <v>1038</v>
      </c>
      <c r="B29" s="25"/>
      <c r="C29" s="60">
        <v>6967</v>
      </c>
      <c r="D29" s="60">
        <f>D30+D35+D45</f>
        <v>1876</v>
      </c>
      <c r="E29" s="59">
        <f>E30+E35</f>
        <v>8843</v>
      </c>
    </row>
    <row r="30" spans="1:5" s="15" customFormat="1" ht="19.899999999999999" customHeight="1">
      <c r="A30" s="58">
        <v>11001</v>
      </c>
      <c r="B30" s="25" t="s">
        <v>1020</v>
      </c>
      <c r="C30" s="51">
        <f>SUM(C31:C34)</f>
        <v>0</v>
      </c>
      <c r="D30" s="51">
        <f>SUM(D31:D34)</f>
        <v>0</v>
      </c>
      <c r="E30" s="59">
        <f t="shared" si="0"/>
        <v>0</v>
      </c>
    </row>
    <row r="31" spans="1:5" s="14" customFormat="1" ht="19.899999999999999" customHeight="1">
      <c r="A31" s="80">
        <v>1100101</v>
      </c>
      <c r="B31" s="26" t="s">
        <v>1045</v>
      </c>
      <c r="C31" s="32"/>
      <c r="D31" s="32"/>
      <c r="E31" s="59">
        <f t="shared" si="0"/>
        <v>0</v>
      </c>
    </row>
    <row r="32" spans="1:5" s="14" customFormat="1" ht="19.899999999999999" customHeight="1">
      <c r="A32" s="80">
        <v>1100102</v>
      </c>
      <c r="B32" s="26" t="s">
        <v>1046</v>
      </c>
      <c r="C32" s="32"/>
      <c r="D32" s="32"/>
      <c r="E32" s="59">
        <f t="shared" si="0"/>
        <v>0</v>
      </c>
    </row>
    <row r="33" spans="1:6" s="14" customFormat="1" ht="19.899999999999999" customHeight="1">
      <c r="A33" s="80">
        <v>1100103</v>
      </c>
      <c r="B33" s="26" t="s">
        <v>1047</v>
      </c>
      <c r="C33" s="32"/>
      <c r="D33" s="32"/>
      <c r="E33" s="59">
        <f t="shared" si="0"/>
        <v>0</v>
      </c>
    </row>
    <row r="34" spans="1:6" s="14" customFormat="1" ht="19.899999999999999" customHeight="1">
      <c r="A34" s="61">
        <v>1100199</v>
      </c>
      <c r="B34" s="67" t="s">
        <v>1021</v>
      </c>
      <c r="C34" s="87"/>
      <c r="D34" s="62"/>
      <c r="E34" s="59">
        <f t="shared" si="0"/>
        <v>0</v>
      </c>
    </row>
    <row r="35" spans="1:6" s="15" customFormat="1" ht="19.899999999999999" customHeight="1">
      <c r="A35" s="58">
        <v>11002</v>
      </c>
      <c r="B35" s="25" t="s">
        <v>1022</v>
      </c>
      <c r="C35" s="51">
        <v>6967</v>
      </c>
      <c r="D35" s="51">
        <v>1876</v>
      </c>
      <c r="E35" s="59">
        <f>SUM(E36:E44)</f>
        <v>8843</v>
      </c>
    </row>
    <row r="36" spans="1:6" s="14" customFormat="1" ht="19.899999999999999" customHeight="1">
      <c r="A36" s="80">
        <v>1100202</v>
      </c>
      <c r="B36" s="26" t="s">
        <v>1043</v>
      </c>
      <c r="C36" s="32"/>
      <c r="D36" s="32"/>
      <c r="E36" s="59">
        <f t="shared" si="0"/>
        <v>0</v>
      </c>
    </row>
    <row r="37" spans="1:6" s="14" customFormat="1" ht="19.899999999999999" customHeight="1">
      <c r="A37" s="65">
        <v>1100208</v>
      </c>
      <c r="B37" s="69" t="s">
        <v>1023</v>
      </c>
      <c r="C37" s="48"/>
      <c r="D37" s="86"/>
      <c r="E37" s="59">
        <f t="shared" si="0"/>
        <v>0</v>
      </c>
    </row>
    <row r="38" spans="1:6" s="14" customFormat="1" ht="19.899999999999999" customHeight="1">
      <c r="A38" s="61">
        <v>1100214</v>
      </c>
      <c r="B38" s="70" t="s">
        <v>1024</v>
      </c>
      <c r="C38" s="48"/>
      <c r="D38" s="48"/>
      <c r="E38" s="59">
        <f t="shared" si="0"/>
        <v>0</v>
      </c>
    </row>
    <row r="39" spans="1:6" s="14" customFormat="1" ht="19.899999999999999" customHeight="1">
      <c r="A39" s="61">
        <v>1100221</v>
      </c>
      <c r="B39" s="70" t="s">
        <v>1025</v>
      </c>
      <c r="C39" s="48"/>
      <c r="D39" s="48"/>
      <c r="E39" s="59">
        <f t="shared" si="0"/>
        <v>0</v>
      </c>
    </row>
    <row r="40" spans="1:6" s="14" customFormat="1" ht="19.899999999999999" customHeight="1">
      <c r="A40" s="61">
        <v>1100222</v>
      </c>
      <c r="B40" s="70" t="s">
        <v>1026</v>
      </c>
      <c r="C40" s="48"/>
      <c r="D40" s="48"/>
      <c r="E40" s="59">
        <f t="shared" si="0"/>
        <v>0</v>
      </c>
    </row>
    <row r="41" spans="1:6" s="14" customFormat="1" ht="19.899999999999999" customHeight="1">
      <c r="A41" s="61">
        <v>1100223</v>
      </c>
      <c r="B41" s="70" t="s">
        <v>1027</v>
      </c>
      <c r="C41" s="48"/>
      <c r="D41" s="48"/>
      <c r="E41" s="59">
        <f t="shared" si="0"/>
        <v>0</v>
      </c>
      <c r="F41" s="21"/>
    </row>
    <row r="42" spans="1:6" s="14" customFormat="1" ht="19.899999999999999" customHeight="1">
      <c r="A42" s="61">
        <v>1100224</v>
      </c>
      <c r="B42" s="70" t="s">
        <v>1057</v>
      </c>
      <c r="C42" s="48"/>
      <c r="D42" s="48"/>
      <c r="E42" s="59">
        <f t="shared" si="0"/>
        <v>0</v>
      </c>
      <c r="F42" s="21"/>
    </row>
    <row r="43" spans="1:6" s="14" customFormat="1" ht="19.899999999999999" customHeight="1">
      <c r="A43" s="61">
        <v>1100227</v>
      </c>
      <c r="B43" s="70" t="s">
        <v>1028</v>
      </c>
      <c r="C43" s="48"/>
      <c r="D43" s="48"/>
      <c r="E43" s="59">
        <f t="shared" si="0"/>
        <v>0</v>
      </c>
      <c r="F43" s="21"/>
    </row>
    <row r="44" spans="1:6" s="14" customFormat="1" ht="19.899999999999999" customHeight="1">
      <c r="A44" s="61">
        <v>1100299</v>
      </c>
      <c r="B44" s="70" t="s">
        <v>1029</v>
      </c>
      <c r="C44" s="115">
        <v>6967</v>
      </c>
      <c r="D44" s="48">
        <v>1876</v>
      </c>
      <c r="E44" s="59">
        <v>8843</v>
      </c>
    </row>
    <row r="45" spans="1:6" s="15" customFormat="1" ht="19.899999999999999" customHeight="1">
      <c r="A45" s="63">
        <v>11003</v>
      </c>
      <c r="B45" s="68" t="s">
        <v>1030</v>
      </c>
      <c r="C45" s="60"/>
      <c r="D45" s="60"/>
      <c r="E45" s="59">
        <f t="shared" si="0"/>
        <v>0</v>
      </c>
    </row>
    <row r="46" spans="1:6" s="15" customFormat="1" ht="19.899999999999999" customHeight="1">
      <c r="A46" s="68" t="s">
        <v>1039</v>
      </c>
      <c r="B46" s="68"/>
      <c r="C46" s="60">
        <f>C47</f>
        <v>0</v>
      </c>
      <c r="D46" s="60">
        <f>D47</f>
        <v>0</v>
      </c>
      <c r="E46" s="59">
        <f t="shared" si="0"/>
        <v>0</v>
      </c>
    </row>
    <row r="47" spans="1:6" s="15" customFormat="1" ht="19.899999999999999" customHeight="1">
      <c r="A47" s="73">
        <v>1101101</v>
      </c>
      <c r="B47" s="74" t="s">
        <v>1036</v>
      </c>
      <c r="C47" s="88">
        <f>SUM(C48:C48)</f>
        <v>0</v>
      </c>
      <c r="D47" s="60">
        <f>SUM(D48:D48)</f>
        <v>0</v>
      </c>
      <c r="E47" s="59">
        <f t="shared" si="0"/>
        <v>0</v>
      </c>
    </row>
    <row r="48" spans="1:6" s="15" customFormat="1" ht="19.899999999999999" customHeight="1">
      <c r="A48" s="73">
        <v>110110101</v>
      </c>
      <c r="B48" s="75" t="s">
        <v>1037</v>
      </c>
      <c r="C48" s="86"/>
      <c r="D48" s="60"/>
      <c r="E48" s="59">
        <f t="shared" si="0"/>
        <v>0</v>
      </c>
    </row>
    <row r="49" spans="1:5" s="15" customFormat="1" ht="19.899999999999999" customHeight="1">
      <c r="A49" s="68" t="s">
        <v>1052</v>
      </c>
      <c r="B49" s="75"/>
      <c r="C49" s="88">
        <f>C50</f>
        <v>246</v>
      </c>
      <c r="D49" s="88">
        <f>D50</f>
        <v>0</v>
      </c>
      <c r="E49" s="59">
        <v>246</v>
      </c>
    </row>
    <row r="50" spans="1:5" s="15" customFormat="1" ht="19.899999999999999" customHeight="1">
      <c r="A50" s="73">
        <v>11008</v>
      </c>
      <c r="B50" s="91" t="s">
        <v>1054</v>
      </c>
      <c r="C50" s="117">
        <v>246</v>
      </c>
      <c r="D50" s="86"/>
      <c r="E50" s="59">
        <v>246</v>
      </c>
    </row>
    <row r="51" spans="1:5" s="15" customFormat="1" ht="19.899999999999999" customHeight="1">
      <c r="A51" s="71" t="s">
        <v>1053</v>
      </c>
      <c r="B51" s="25"/>
      <c r="C51" s="60">
        <f>C52</f>
        <v>0</v>
      </c>
      <c r="D51" s="60">
        <f>D52</f>
        <v>0</v>
      </c>
      <c r="E51" s="59">
        <f t="shared" si="0"/>
        <v>0</v>
      </c>
    </row>
    <row r="52" spans="1:5" s="15" customFormat="1" ht="19.899999999999999" customHeight="1">
      <c r="A52" s="58">
        <v>1100901</v>
      </c>
      <c r="B52" s="25" t="s">
        <v>1031</v>
      </c>
      <c r="C52" s="60">
        <f>SUM(C53:C55)</f>
        <v>0</v>
      </c>
      <c r="D52" s="60">
        <f>SUM(D53:D55)</f>
        <v>0</v>
      </c>
      <c r="E52" s="59">
        <f t="shared" si="0"/>
        <v>0</v>
      </c>
    </row>
    <row r="53" spans="1:5" s="15" customFormat="1" ht="19.899999999999999" customHeight="1">
      <c r="A53" s="64">
        <v>110090101</v>
      </c>
      <c r="B53" s="66" t="s">
        <v>1033</v>
      </c>
      <c r="C53" s="82"/>
      <c r="D53" s="82"/>
      <c r="E53" s="59">
        <f t="shared" si="0"/>
        <v>0</v>
      </c>
    </row>
    <row r="54" spans="1:5" s="15" customFormat="1" ht="19.899999999999999" customHeight="1">
      <c r="A54" s="64">
        <v>110090102</v>
      </c>
      <c r="B54" s="83" t="s">
        <v>1049</v>
      </c>
      <c r="C54" s="82"/>
      <c r="D54" s="82"/>
      <c r="E54" s="59">
        <f t="shared" si="0"/>
        <v>0</v>
      </c>
    </row>
    <row r="55" spans="1:5" s="15" customFormat="1" ht="19.899999999999999" customHeight="1">
      <c r="A55" s="64">
        <v>110090199</v>
      </c>
      <c r="B55" s="66" t="s">
        <v>1032</v>
      </c>
      <c r="C55" s="82"/>
      <c r="D55" s="82"/>
      <c r="E55" s="59">
        <f t="shared" si="0"/>
        <v>0</v>
      </c>
    </row>
    <row r="56" spans="1:5" s="14" customFormat="1" ht="19.899999999999999" customHeight="1">
      <c r="A56" s="176" t="s">
        <v>1</v>
      </c>
      <c r="B56" s="177"/>
      <c r="C56" s="107">
        <f>C5+C29+C46+C49+C51</f>
        <v>10953</v>
      </c>
      <c r="D56" s="107">
        <f>D5+D29+D46+D49+D51</f>
        <v>2369</v>
      </c>
      <c r="E56" s="59">
        <f>E49+E29+E5</f>
        <v>13197</v>
      </c>
    </row>
    <row r="57" spans="1:5" s="14" customFormat="1" ht="36" customHeight="1">
      <c r="A57" s="178"/>
      <c r="B57" s="178"/>
      <c r="C57" s="178"/>
      <c r="D57" s="178"/>
      <c r="E57" s="178"/>
    </row>
    <row r="58" spans="1:5" ht="22.15" customHeight="1">
      <c r="A58" s="106"/>
    </row>
  </sheetData>
  <mergeCells count="3">
    <mergeCell ref="A2:E2"/>
    <mergeCell ref="A56:B56"/>
    <mergeCell ref="A57:E57"/>
  </mergeCells>
  <phoneticPr fontId="3" type="noConversion"/>
  <dataValidations count="1">
    <dataValidation type="whole" allowBlank="1" showInputMessage="1" showErrorMessage="1" error="请输入整数！" sqref="C34:D34">
      <formula1>-100000000</formula1>
      <formula2>100000000</formula2>
    </dataValidation>
  </dataValidations>
  <printOptions horizontalCentered="1"/>
  <pageMargins left="0" right="0" top="0.39370078740157483" bottom="0.39370078740157483" header="0" footer="0.19685039370078741"/>
  <pageSetup paperSize="9" orientation="portrait" r:id="rId1"/>
  <headerFooter alignWithMargins="0"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2"/>
  <sheetViews>
    <sheetView tabSelected="1" workbookViewId="0">
      <pane xSplit="2" ySplit="5" topLeftCell="C6" activePane="bottomRight" state="frozen"/>
      <selection activeCell="A37" sqref="A37:IV45"/>
      <selection pane="topRight" activeCell="A37" sqref="A37:IV45"/>
      <selection pane="bottomLeft" activeCell="A37" sqref="A37:IV45"/>
      <selection pane="bottomRight" activeCell="E10" sqref="E10"/>
    </sheetView>
  </sheetViews>
  <sheetFormatPr defaultColWidth="9" defaultRowHeight="13.5"/>
  <cols>
    <col min="1" max="1" width="10.25" style="34" customWidth="1"/>
    <col min="2" max="2" width="41.875" style="34" customWidth="1"/>
    <col min="3" max="3" width="14.25" style="139" customWidth="1"/>
    <col min="4" max="4" width="11.125" style="36" customWidth="1"/>
    <col min="5" max="5" width="13" style="14" customWidth="1"/>
    <col min="6" max="16384" width="9" style="14"/>
  </cols>
  <sheetData>
    <row r="1" spans="1:5" ht="16.899999999999999" customHeight="1"/>
    <row r="2" spans="1:5" s="17" customFormat="1" ht="25.5">
      <c r="A2" s="175" t="s">
        <v>1119</v>
      </c>
      <c r="B2" s="175"/>
      <c r="C2" s="175"/>
      <c r="D2" s="175"/>
      <c r="E2" s="175"/>
    </row>
    <row r="3" spans="1:5" ht="19.5" customHeight="1">
      <c r="B3" s="108" t="s">
        <v>6</v>
      </c>
      <c r="E3" s="13" t="s">
        <v>4</v>
      </c>
    </row>
    <row r="4" spans="1:5" ht="32.450000000000003" customHeight="1">
      <c r="A4" s="39" t="s">
        <v>103</v>
      </c>
      <c r="B4" s="39" t="s">
        <v>104</v>
      </c>
      <c r="C4" s="140" t="s">
        <v>1061</v>
      </c>
      <c r="D4" s="111" t="s">
        <v>1098</v>
      </c>
      <c r="E4" s="112" t="s">
        <v>1115</v>
      </c>
    </row>
    <row r="5" spans="1:5" ht="19.899999999999999" customHeight="1">
      <c r="A5" s="40" t="s">
        <v>2</v>
      </c>
      <c r="B5" s="41"/>
      <c r="C5" s="141">
        <f>SUM(C6,C259,C277,C398,C453,C507,C556,C671,C743,C792,C816,C934,C981,C1027,C1054,C1057,C1095,C1113,C1149,C1150,C1154,C1158)</f>
        <v>10952.630000000001</v>
      </c>
      <c r="D5" s="42">
        <f>SUM(D6,D259,D277,D398,D453,D507,D556,D671,D743,D792,D816,D934,D981,D1027,D1054,D1057,D1095,D1113,D1149,D1150,D1154,D1158)</f>
        <v>1615</v>
      </c>
      <c r="E5" s="43">
        <f>E6+E259+E277+E398+E453+E507+E556+E671+E743+E792+E816+E934+E981+E1027+E1054+E1057+E1095+E1113+E1149+E1150+E1154+E1158</f>
        <v>12927.07</v>
      </c>
    </row>
    <row r="6" spans="1:5" s="15" customFormat="1" ht="19.899999999999999" customHeight="1">
      <c r="A6" s="44">
        <v>201</v>
      </c>
      <c r="B6" s="44" t="s">
        <v>106</v>
      </c>
      <c r="C6" s="142">
        <f>SUM(C7,C19,C28,C40,C52,C63,C74,C86,C95,C105,C120,C129,C140,C152,C162,C175,C182,C189,C198,C204,C211,C219,C226,C232,C238,C244,C250,C256)</f>
        <v>2337.6499999999996</v>
      </c>
      <c r="D6" s="101">
        <f>SUM(D7,D19,D28,D40,D52,D63,D74,D86,D95,D105,D120,D129,D140,D152,D162,D175,D182,D189,D198,D204,D211,D219,D226,D232,D238,D244,D250,D256)</f>
        <v>1421</v>
      </c>
      <c r="E6" s="43">
        <f>E7+E19+E28+E40+E52+E63+E74+E86+E95+E105+E120+E129+E152+E162+E189+E198+E204+E211+E219+E226+E232+E238+E256</f>
        <v>2736.58</v>
      </c>
    </row>
    <row r="7" spans="1:5" ht="19.899999999999999" customHeight="1">
      <c r="A7" s="44">
        <v>20101</v>
      </c>
      <c r="B7" s="44" t="s">
        <v>822</v>
      </c>
      <c r="C7" s="143">
        <f>SUM(C8:C18)</f>
        <v>15</v>
      </c>
      <c r="D7" s="90">
        <f>SUM(D8:D18)</f>
        <v>0</v>
      </c>
      <c r="E7" s="43">
        <f>SUM(E8:E18)</f>
        <v>15</v>
      </c>
    </row>
    <row r="8" spans="1:5" s="16" customFormat="1" ht="19.899999999999999" customHeight="1">
      <c r="A8" s="46">
        <v>2010101</v>
      </c>
      <c r="B8" s="47" t="s">
        <v>107</v>
      </c>
      <c r="C8" s="144"/>
      <c r="D8" s="45"/>
      <c r="E8" s="43">
        <f t="shared" ref="E8:E69" si="0">C8+D8</f>
        <v>0</v>
      </c>
    </row>
    <row r="9" spans="1:5" s="16" customFormat="1" ht="19.899999999999999" customHeight="1">
      <c r="A9" s="46">
        <v>2010102</v>
      </c>
      <c r="B9" s="47" t="s">
        <v>108</v>
      </c>
      <c r="C9" s="144"/>
      <c r="D9" s="45"/>
      <c r="E9" s="43">
        <f t="shared" si="0"/>
        <v>0</v>
      </c>
    </row>
    <row r="10" spans="1:5" s="16" customFormat="1" ht="19.899999999999999" customHeight="1">
      <c r="A10" s="46">
        <v>2010103</v>
      </c>
      <c r="B10" s="47" t="s">
        <v>109</v>
      </c>
      <c r="C10" s="144"/>
      <c r="D10" s="45"/>
      <c r="E10" s="43">
        <f t="shared" si="0"/>
        <v>0</v>
      </c>
    </row>
    <row r="11" spans="1:5" s="16" customFormat="1" ht="19.899999999999999" customHeight="1">
      <c r="A11" s="46">
        <v>2010104</v>
      </c>
      <c r="B11" s="47" t="s">
        <v>110</v>
      </c>
      <c r="C11" s="144">
        <v>15</v>
      </c>
      <c r="D11" s="45"/>
      <c r="E11" s="43">
        <f t="shared" si="0"/>
        <v>15</v>
      </c>
    </row>
    <row r="12" spans="1:5" s="16" customFormat="1" ht="19.899999999999999" hidden="1" customHeight="1">
      <c r="A12" s="46">
        <v>2010105</v>
      </c>
      <c r="B12" s="47" t="s">
        <v>748</v>
      </c>
      <c r="C12" s="144"/>
      <c r="D12" s="45"/>
      <c r="E12" s="43">
        <f t="shared" si="0"/>
        <v>0</v>
      </c>
    </row>
    <row r="13" spans="1:5" s="16" customFormat="1" ht="19.899999999999999" customHeight="1">
      <c r="A13" s="46">
        <v>2010106</v>
      </c>
      <c r="B13" s="47" t="s">
        <v>111</v>
      </c>
      <c r="C13" s="144"/>
      <c r="D13" s="45"/>
      <c r="E13" s="43">
        <f t="shared" si="0"/>
        <v>0</v>
      </c>
    </row>
    <row r="14" spans="1:5" s="16" customFormat="1" ht="19.899999999999999" customHeight="1">
      <c r="A14" s="46">
        <v>2010107</v>
      </c>
      <c r="B14" s="47" t="s">
        <v>112</v>
      </c>
      <c r="C14" s="144"/>
      <c r="D14" s="45"/>
      <c r="E14" s="43">
        <f t="shared" si="0"/>
        <v>0</v>
      </c>
    </row>
    <row r="15" spans="1:5" s="16" customFormat="1" ht="19.899999999999999" customHeight="1">
      <c r="A15" s="46">
        <v>2010108</v>
      </c>
      <c r="B15" s="47" t="s">
        <v>113</v>
      </c>
      <c r="C15" s="144"/>
      <c r="D15" s="45"/>
      <c r="E15" s="43">
        <f t="shared" si="0"/>
        <v>0</v>
      </c>
    </row>
    <row r="16" spans="1:5" s="16" customFormat="1" ht="19.899999999999999" customHeight="1">
      <c r="A16" s="46">
        <v>2010109</v>
      </c>
      <c r="B16" s="47" t="s">
        <v>114</v>
      </c>
      <c r="C16" s="144"/>
      <c r="D16" s="45"/>
      <c r="E16" s="43">
        <f t="shared" si="0"/>
        <v>0</v>
      </c>
    </row>
    <row r="17" spans="1:5" ht="19.899999999999999" hidden="1" customHeight="1">
      <c r="A17" s="46">
        <v>2010150</v>
      </c>
      <c r="B17" s="47" t="s">
        <v>115</v>
      </c>
      <c r="C17" s="145"/>
      <c r="D17" s="45"/>
      <c r="E17" s="43">
        <f t="shared" si="0"/>
        <v>0</v>
      </c>
    </row>
    <row r="18" spans="1:5" s="16" customFormat="1" ht="19.899999999999999" customHeight="1">
      <c r="A18" s="46">
        <v>2010199</v>
      </c>
      <c r="B18" s="47" t="s">
        <v>116</v>
      </c>
      <c r="C18" s="145"/>
      <c r="D18" s="45"/>
      <c r="E18" s="43">
        <f t="shared" si="0"/>
        <v>0</v>
      </c>
    </row>
    <row r="19" spans="1:5" s="16" customFormat="1" ht="19.899999999999999" customHeight="1">
      <c r="A19" s="44">
        <v>20102</v>
      </c>
      <c r="B19" s="44" t="s">
        <v>823</v>
      </c>
      <c r="C19" s="143">
        <f>SUM(C20:C27)</f>
        <v>6</v>
      </c>
      <c r="D19" s="90">
        <f>SUM(D20:D27)</f>
        <v>0</v>
      </c>
      <c r="E19" s="43">
        <f>SUM(E20:E27)</f>
        <v>6</v>
      </c>
    </row>
    <row r="20" spans="1:5" s="16" customFormat="1" ht="19.899999999999999" customHeight="1">
      <c r="A20" s="46">
        <v>2010201</v>
      </c>
      <c r="B20" s="47" t="s">
        <v>107</v>
      </c>
      <c r="C20" s="145"/>
      <c r="D20" s="45"/>
      <c r="E20" s="43">
        <f t="shared" si="0"/>
        <v>0</v>
      </c>
    </row>
    <row r="21" spans="1:5" s="16" customFormat="1" ht="19.899999999999999" customHeight="1">
      <c r="A21" s="46">
        <v>2010202</v>
      </c>
      <c r="B21" s="47" t="s">
        <v>108</v>
      </c>
      <c r="C21" s="145"/>
      <c r="D21" s="45"/>
      <c r="E21" s="43">
        <f t="shared" si="0"/>
        <v>0</v>
      </c>
    </row>
    <row r="22" spans="1:5" s="16" customFormat="1" ht="19.899999999999999" customHeight="1">
      <c r="A22" s="46">
        <v>2010203</v>
      </c>
      <c r="B22" s="47" t="s">
        <v>109</v>
      </c>
      <c r="C22" s="145"/>
      <c r="D22" s="45"/>
      <c r="E22" s="43">
        <f t="shared" si="0"/>
        <v>0</v>
      </c>
    </row>
    <row r="23" spans="1:5" s="16" customFormat="1" ht="19.899999999999999" customHeight="1">
      <c r="A23" s="46">
        <v>2010204</v>
      </c>
      <c r="B23" s="47" t="s">
        <v>117</v>
      </c>
      <c r="C23" s="145">
        <v>6</v>
      </c>
      <c r="D23" s="45"/>
      <c r="E23" s="43">
        <f t="shared" si="0"/>
        <v>6</v>
      </c>
    </row>
    <row r="24" spans="1:5" s="16" customFormat="1" ht="19.899999999999999" customHeight="1">
      <c r="A24" s="46">
        <v>2010205</v>
      </c>
      <c r="B24" s="47" t="s">
        <v>118</v>
      </c>
      <c r="C24" s="145"/>
      <c r="D24" s="45"/>
      <c r="E24" s="43">
        <f t="shared" si="0"/>
        <v>0</v>
      </c>
    </row>
    <row r="25" spans="1:5" ht="19.899999999999999" customHeight="1">
      <c r="A25" s="46">
        <v>2010206</v>
      </c>
      <c r="B25" s="47" t="s">
        <v>119</v>
      </c>
      <c r="C25" s="145"/>
      <c r="D25" s="45"/>
      <c r="E25" s="43">
        <f t="shared" si="0"/>
        <v>0</v>
      </c>
    </row>
    <row r="26" spans="1:5" s="16" customFormat="1" ht="19.899999999999999" hidden="1" customHeight="1">
      <c r="A26" s="46">
        <v>2010250</v>
      </c>
      <c r="B26" s="47" t="s">
        <v>115</v>
      </c>
      <c r="C26" s="145"/>
      <c r="D26" s="45"/>
      <c r="E26" s="43">
        <f t="shared" si="0"/>
        <v>0</v>
      </c>
    </row>
    <row r="27" spans="1:5" s="16" customFormat="1" ht="19.899999999999999" customHeight="1">
      <c r="A27" s="46">
        <v>2010299</v>
      </c>
      <c r="B27" s="47" t="s">
        <v>120</v>
      </c>
      <c r="C27" s="145"/>
      <c r="D27" s="45"/>
      <c r="E27" s="43">
        <f t="shared" si="0"/>
        <v>0</v>
      </c>
    </row>
    <row r="28" spans="1:5" s="16" customFormat="1" ht="19.899999999999999" customHeight="1">
      <c r="A28" s="44">
        <v>20103</v>
      </c>
      <c r="B28" s="44" t="s">
        <v>824</v>
      </c>
      <c r="C28" s="143">
        <f>SUM(C29:C39)</f>
        <v>2126.5299999999997</v>
      </c>
      <c r="D28" s="90">
        <f>SUM(D29:D39)</f>
        <v>1416</v>
      </c>
      <c r="E28" s="43">
        <f>SUM(E29:E39)</f>
        <v>2553</v>
      </c>
    </row>
    <row r="29" spans="1:5" s="16" customFormat="1" ht="19.899999999999999" customHeight="1">
      <c r="A29" s="46">
        <v>2010301</v>
      </c>
      <c r="B29" s="47" t="s">
        <v>1099</v>
      </c>
      <c r="C29" s="146">
        <v>956.85</v>
      </c>
      <c r="D29" s="45">
        <v>52</v>
      </c>
      <c r="E29" s="43">
        <v>1027</v>
      </c>
    </row>
    <row r="30" spans="1:5" s="16" customFormat="1" ht="19.899999999999999" customHeight="1">
      <c r="A30" s="46">
        <v>2010302</v>
      </c>
      <c r="B30" s="47" t="s">
        <v>1110</v>
      </c>
      <c r="C30" s="145">
        <v>1014.68</v>
      </c>
      <c r="D30" s="114">
        <v>1357</v>
      </c>
      <c r="E30" s="43">
        <v>1384</v>
      </c>
    </row>
    <row r="31" spans="1:5" s="16" customFormat="1" ht="19.899999999999999" customHeight="1">
      <c r="A31" s="46">
        <v>2010303</v>
      </c>
      <c r="B31" s="47" t="s">
        <v>1100</v>
      </c>
      <c r="C31" s="145">
        <v>125</v>
      </c>
      <c r="D31" s="45">
        <v>7</v>
      </c>
      <c r="E31" s="43">
        <v>89</v>
      </c>
    </row>
    <row r="32" spans="1:5" s="16" customFormat="1" ht="19.899999999999999" hidden="1" customHeight="1">
      <c r="A32" s="46">
        <v>2010304</v>
      </c>
      <c r="B32" s="47" t="s">
        <v>121</v>
      </c>
      <c r="C32" s="145"/>
      <c r="D32" s="45"/>
      <c r="E32" s="43">
        <f t="shared" si="0"/>
        <v>0</v>
      </c>
    </row>
    <row r="33" spans="1:5" s="16" customFormat="1" ht="19.899999999999999" customHeight="1">
      <c r="A33" s="46">
        <v>2010305</v>
      </c>
      <c r="B33" s="47" t="s">
        <v>122</v>
      </c>
      <c r="C33" s="145"/>
      <c r="D33" s="45"/>
      <c r="E33" s="43">
        <f t="shared" si="0"/>
        <v>0</v>
      </c>
    </row>
    <row r="34" spans="1:5" s="16" customFormat="1" ht="19.899999999999999" customHeight="1">
      <c r="A34" s="46">
        <v>2010306</v>
      </c>
      <c r="B34" s="47" t="s">
        <v>123</v>
      </c>
      <c r="C34" s="145"/>
      <c r="D34" s="45"/>
      <c r="E34" s="43">
        <f t="shared" si="0"/>
        <v>0</v>
      </c>
    </row>
    <row r="35" spans="1:5" s="16" customFormat="1" ht="19.899999999999999" customHeight="1">
      <c r="A35" s="46">
        <v>2010307</v>
      </c>
      <c r="B35" s="47" t="s">
        <v>124</v>
      </c>
      <c r="C35" s="145"/>
      <c r="D35" s="45"/>
      <c r="E35" s="43">
        <f t="shared" si="0"/>
        <v>0</v>
      </c>
    </row>
    <row r="36" spans="1:5" ht="19.899999999999999" customHeight="1">
      <c r="A36" s="46">
        <v>2010308</v>
      </c>
      <c r="B36" s="47" t="s">
        <v>125</v>
      </c>
      <c r="C36" s="145"/>
      <c r="D36" s="45"/>
      <c r="E36" s="43">
        <f t="shared" si="0"/>
        <v>0</v>
      </c>
    </row>
    <row r="37" spans="1:5" s="16" customFormat="1" ht="19.899999999999999" hidden="1" customHeight="1">
      <c r="A37" s="46">
        <v>2010309</v>
      </c>
      <c r="B37" s="47" t="s">
        <v>126</v>
      </c>
      <c r="C37" s="145"/>
      <c r="D37" s="45"/>
      <c r="E37" s="43">
        <f t="shared" si="0"/>
        <v>0</v>
      </c>
    </row>
    <row r="38" spans="1:5" s="16" customFormat="1" ht="19.899999999999999" customHeight="1">
      <c r="A38" s="46">
        <v>2010350</v>
      </c>
      <c r="B38" s="47" t="s">
        <v>115</v>
      </c>
      <c r="C38" s="145"/>
      <c r="D38" s="45"/>
      <c r="E38" s="43">
        <v>23</v>
      </c>
    </row>
    <row r="39" spans="1:5" s="16" customFormat="1" ht="19.899999999999999" customHeight="1">
      <c r="A39" s="46">
        <v>2010399</v>
      </c>
      <c r="B39" s="47" t="s">
        <v>127</v>
      </c>
      <c r="C39" s="145">
        <v>30</v>
      </c>
      <c r="D39" s="45"/>
      <c r="E39" s="43">
        <f t="shared" si="0"/>
        <v>30</v>
      </c>
    </row>
    <row r="40" spans="1:5" s="16" customFormat="1" ht="19.899999999999999" customHeight="1">
      <c r="A40" s="44">
        <v>20104</v>
      </c>
      <c r="B40" s="44" t="s">
        <v>825</v>
      </c>
      <c r="C40" s="143">
        <f>SUM(C41:C51)</f>
        <v>0</v>
      </c>
      <c r="D40" s="90">
        <f>SUM(D41:D51)</f>
        <v>0</v>
      </c>
      <c r="E40" s="43">
        <f>SUM(E41:E51)</f>
        <v>0</v>
      </c>
    </row>
    <row r="41" spans="1:5" s="16" customFormat="1" ht="19.899999999999999" customHeight="1">
      <c r="A41" s="46">
        <v>2010401</v>
      </c>
      <c r="B41" s="47" t="s">
        <v>107</v>
      </c>
      <c r="C41" s="145"/>
      <c r="D41" s="45"/>
      <c r="E41" s="43">
        <f t="shared" si="0"/>
        <v>0</v>
      </c>
    </row>
    <row r="42" spans="1:5" s="16" customFormat="1" ht="19.899999999999999" customHeight="1">
      <c r="A42" s="46">
        <v>2010402</v>
      </c>
      <c r="B42" s="47" t="s">
        <v>108</v>
      </c>
      <c r="C42" s="145"/>
      <c r="D42" s="45"/>
      <c r="E42" s="43">
        <f t="shared" si="0"/>
        <v>0</v>
      </c>
    </row>
    <row r="43" spans="1:5" ht="19.899999999999999" customHeight="1">
      <c r="A43" s="46">
        <v>2010403</v>
      </c>
      <c r="B43" s="47" t="s">
        <v>109</v>
      </c>
      <c r="C43" s="145"/>
      <c r="D43" s="45"/>
      <c r="E43" s="43">
        <f t="shared" si="0"/>
        <v>0</v>
      </c>
    </row>
    <row r="44" spans="1:5" s="16" customFormat="1" ht="19.899999999999999" customHeight="1">
      <c r="A44" s="46">
        <v>2010404</v>
      </c>
      <c r="B44" s="47" t="s">
        <v>128</v>
      </c>
      <c r="C44" s="145"/>
      <c r="D44" s="45"/>
      <c r="E44" s="43">
        <f t="shared" si="0"/>
        <v>0</v>
      </c>
    </row>
    <row r="45" spans="1:5" s="16" customFormat="1" ht="19.899999999999999" hidden="1" customHeight="1">
      <c r="A45" s="46">
        <v>2010405</v>
      </c>
      <c r="B45" s="47" t="s">
        <v>749</v>
      </c>
      <c r="C45" s="145"/>
      <c r="D45" s="45"/>
      <c r="E45" s="43">
        <f t="shared" si="0"/>
        <v>0</v>
      </c>
    </row>
    <row r="46" spans="1:5" s="16" customFormat="1" ht="19.899999999999999" customHeight="1">
      <c r="A46" s="46">
        <v>2010406</v>
      </c>
      <c r="B46" s="47" t="s">
        <v>129</v>
      </c>
      <c r="C46" s="145"/>
      <c r="D46" s="45"/>
      <c r="E46" s="43">
        <f t="shared" si="0"/>
        <v>0</v>
      </c>
    </row>
    <row r="47" spans="1:5" s="16" customFormat="1" ht="19.899999999999999" customHeight="1">
      <c r="A47" s="46">
        <v>2010407</v>
      </c>
      <c r="B47" s="47" t="s">
        <v>750</v>
      </c>
      <c r="C47" s="145"/>
      <c r="D47" s="45"/>
      <c r="E47" s="43">
        <f t="shared" si="0"/>
        <v>0</v>
      </c>
    </row>
    <row r="48" spans="1:5" s="16" customFormat="1" ht="19.899999999999999" customHeight="1">
      <c r="A48" s="46">
        <v>2010408</v>
      </c>
      <c r="B48" s="47" t="s">
        <v>130</v>
      </c>
      <c r="C48" s="145"/>
      <c r="D48" s="45"/>
      <c r="E48" s="43">
        <f t="shared" si="0"/>
        <v>0</v>
      </c>
    </row>
    <row r="49" spans="1:5" s="16" customFormat="1" ht="19.899999999999999" hidden="1" customHeight="1">
      <c r="A49" s="46">
        <v>2010409</v>
      </c>
      <c r="B49" s="47" t="s">
        <v>751</v>
      </c>
      <c r="C49" s="145"/>
      <c r="D49" s="45"/>
      <c r="E49" s="43">
        <f t="shared" si="0"/>
        <v>0</v>
      </c>
    </row>
    <row r="50" spans="1:5" s="16" customFormat="1" ht="19.899999999999999" hidden="1" customHeight="1">
      <c r="A50" s="46">
        <v>2010450</v>
      </c>
      <c r="B50" s="47" t="s">
        <v>115</v>
      </c>
      <c r="C50" s="145"/>
      <c r="D50" s="45"/>
      <c r="E50" s="43">
        <f t="shared" si="0"/>
        <v>0</v>
      </c>
    </row>
    <row r="51" spans="1:5" s="16" customFormat="1" ht="19.899999999999999" customHeight="1">
      <c r="A51" s="46">
        <v>2010499</v>
      </c>
      <c r="B51" s="47" t="s">
        <v>131</v>
      </c>
      <c r="C51" s="145"/>
      <c r="D51" s="45"/>
      <c r="E51" s="43">
        <f t="shared" si="0"/>
        <v>0</v>
      </c>
    </row>
    <row r="52" spans="1:5" ht="19.899999999999999" customHeight="1">
      <c r="A52" s="44">
        <v>20105</v>
      </c>
      <c r="B52" s="44" t="s">
        <v>826</v>
      </c>
      <c r="C52" s="143">
        <f>SUM(C53:C62)</f>
        <v>0</v>
      </c>
      <c r="D52" s="90">
        <f>SUM(D53:D62)</f>
        <v>0</v>
      </c>
      <c r="E52" s="43">
        <f>SUM(E53:E62)</f>
        <v>7</v>
      </c>
    </row>
    <row r="53" spans="1:5" s="16" customFormat="1" ht="19.899999999999999" customHeight="1">
      <c r="A53" s="46">
        <v>2010501</v>
      </c>
      <c r="B53" s="47" t="s">
        <v>107</v>
      </c>
      <c r="C53" s="145"/>
      <c r="D53" s="45"/>
      <c r="E53" s="43">
        <f t="shared" si="0"/>
        <v>0</v>
      </c>
    </row>
    <row r="54" spans="1:5" s="16" customFormat="1" ht="19.899999999999999" customHeight="1">
      <c r="A54" s="46">
        <v>2010502</v>
      </c>
      <c r="B54" s="47" t="s">
        <v>108</v>
      </c>
      <c r="C54" s="145"/>
      <c r="D54" s="45"/>
      <c r="E54" s="43">
        <f t="shared" si="0"/>
        <v>0</v>
      </c>
    </row>
    <row r="55" spans="1:5" s="16" customFormat="1" ht="19.899999999999999" customHeight="1">
      <c r="A55" s="46">
        <v>2010503</v>
      </c>
      <c r="B55" s="47" t="s">
        <v>109</v>
      </c>
      <c r="C55" s="145"/>
      <c r="D55" s="45"/>
      <c r="E55" s="43">
        <f t="shared" si="0"/>
        <v>0</v>
      </c>
    </row>
    <row r="56" spans="1:5" s="16" customFormat="1" ht="19.899999999999999" hidden="1" customHeight="1">
      <c r="A56" s="46">
        <v>2010504</v>
      </c>
      <c r="B56" s="47" t="s">
        <v>132</v>
      </c>
      <c r="C56" s="145"/>
      <c r="D56" s="45"/>
      <c r="E56" s="43">
        <f t="shared" si="0"/>
        <v>0</v>
      </c>
    </row>
    <row r="57" spans="1:5" s="16" customFormat="1" ht="19.899999999999999" customHeight="1">
      <c r="A57" s="46">
        <v>2010505</v>
      </c>
      <c r="B57" s="47" t="s">
        <v>133</v>
      </c>
      <c r="C57" s="145"/>
      <c r="D57" s="45"/>
      <c r="E57" s="43">
        <v>7</v>
      </c>
    </row>
    <row r="58" spans="1:5" s="16" customFormat="1" ht="19.899999999999999" customHeight="1">
      <c r="A58" s="46">
        <v>2010506</v>
      </c>
      <c r="B58" s="47" t="s">
        <v>134</v>
      </c>
      <c r="C58" s="145"/>
      <c r="D58" s="45"/>
      <c r="E58" s="43">
        <f t="shared" si="0"/>
        <v>0</v>
      </c>
    </row>
    <row r="59" spans="1:5" s="16" customFormat="1" ht="19.899999999999999" customHeight="1">
      <c r="A59" s="46">
        <v>2010507</v>
      </c>
      <c r="B59" s="47" t="s">
        <v>135</v>
      </c>
      <c r="C59" s="145"/>
      <c r="D59" s="45"/>
      <c r="E59" s="43">
        <f t="shared" si="0"/>
        <v>0</v>
      </c>
    </row>
    <row r="60" spans="1:5" s="16" customFormat="1" ht="19.899999999999999" customHeight="1">
      <c r="A60" s="46">
        <v>2010508</v>
      </c>
      <c r="B60" s="47" t="s">
        <v>136</v>
      </c>
      <c r="C60" s="145"/>
      <c r="D60" s="45"/>
      <c r="E60" s="43">
        <f t="shared" si="0"/>
        <v>0</v>
      </c>
    </row>
    <row r="61" spans="1:5" s="16" customFormat="1" ht="19.899999999999999" hidden="1" customHeight="1">
      <c r="A61" s="46">
        <v>2010550</v>
      </c>
      <c r="B61" s="47" t="s">
        <v>115</v>
      </c>
      <c r="C61" s="145"/>
      <c r="D61" s="45"/>
      <c r="E61" s="43">
        <f t="shared" si="0"/>
        <v>0</v>
      </c>
    </row>
    <row r="62" spans="1:5" ht="19.899999999999999" customHeight="1">
      <c r="A62" s="46">
        <v>2010599</v>
      </c>
      <c r="B62" s="47" t="s">
        <v>137</v>
      </c>
      <c r="C62" s="145"/>
      <c r="D62" s="45"/>
      <c r="E62" s="43">
        <f t="shared" si="0"/>
        <v>0</v>
      </c>
    </row>
    <row r="63" spans="1:5" s="16" customFormat="1" ht="19.899999999999999" customHeight="1">
      <c r="A63" s="44">
        <v>20106</v>
      </c>
      <c r="B63" s="44" t="s">
        <v>827</v>
      </c>
      <c r="C63" s="147">
        <f>SUM(C64:C73)</f>
        <v>52.620000000000005</v>
      </c>
      <c r="D63" s="97">
        <f>SUM(D64:D73)</f>
        <v>5</v>
      </c>
      <c r="E63" s="43">
        <f>SUM(E64:E73)</f>
        <v>64.88</v>
      </c>
    </row>
    <row r="64" spans="1:5" s="16" customFormat="1" ht="19.899999999999999" customHeight="1">
      <c r="A64" s="46">
        <v>2010601</v>
      </c>
      <c r="B64" s="47" t="s">
        <v>107</v>
      </c>
      <c r="C64" s="145">
        <v>15</v>
      </c>
      <c r="D64" s="48">
        <v>3</v>
      </c>
      <c r="E64" s="43">
        <v>22</v>
      </c>
    </row>
    <row r="65" spans="1:5" s="16" customFormat="1" ht="19.899999999999999" customHeight="1">
      <c r="A65" s="46">
        <v>2010602</v>
      </c>
      <c r="B65" s="47" t="s">
        <v>108</v>
      </c>
      <c r="C65" s="145">
        <v>9.8800000000000008</v>
      </c>
      <c r="D65" s="45"/>
      <c r="E65" s="43">
        <f t="shared" si="0"/>
        <v>9.8800000000000008</v>
      </c>
    </row>
    <row r="66" spans="1:5" ht="19.899999999999999" customHeight="1">
      <c r="A66" s="46">
        <v>2010603</v>
      </c>
      <c r="B66" s="47" t="s">
        <v>109</v>
      </c>
      <c r="C66" s="145">
        <v>27.74</v>
      </c>
      <c r="D66" s="45">
        <v>2</v>
      </c>
      <c r="E66" s="43">
        <v>28</v>
      </c>
    </row>
    <row r="67" spans="1:5" s="16" customFormat="1" ht="19.899999999999999" hidden="1" customHeight="1">
      <c r="A67" s="46">
        <v>2010604</v>
      </c>
      <c r="B67" s="47" t="s">
        <v>138</v>
      </c>
      <c r="C67" s="145"/>
      <c r="D67" s="45"/>
      <c r="E67" s="43">
        <f t="shared" si="0"/>
        <v>0</v>
      </c>
    </row>
    <row r="68" spans="1:5" s="16" customFormat="1" ht="19.899999999999999" customHeight="1">
      <c r="A68" s="46">
        <v>2010605</v>
      </c>
      <c r="B68" s="47" t="s">
        <v>139</v>
      </c>
      <c r="C68" s="145"/>
      <c r="D68" s="45"/>
      <c r="E68" s="43">
        <f t="shared" si="0"/>
        <v>0</v>
      </c>
    </row>
    <row r="69" spans="1:5" s="16" customFormat="1" ht="19.899999999999999" customHeight="1">
      <c r="A69" s="46">
        <v>2010606</v>
      </c>
      <c r="B69" s="47" t="s">
        <v>140</v>
      </c>
      <c r="C69" s="145"/>
      <c r="D69" s="45"/>
      <c r="E69" s="43">
        <f t="shared" si="0"/>
        <v>0</v>
      </c>
    </row>
    <row r="70" spans="1:5" s="16" customFormat="1" ht="19.899999999999999" customHeight="1">
      <c r="A70" s="46">
        <v>2010607</v>
      </c>
      <c r="B70" s="47" t="s">
        <v>141</v>
      </c>
      <c r="C70" s="145"/>
      <c r="D70" s="45"/>
      <c r="E70" s="43">
        <f t="shared" ref="E70:E133" si="1">C70+D70</f>
        <v>0</v>
      </c>
    </row>
    <row r="71" spans="1:5" s="16" customFormat="1" ht="19.899999999999999" customHeight="1">
      <c r="A71" s="46">
        <v>2010608</v>
      </c>
      <c r="B71" s="47" t="s">
        <v>142</v>
      </c>
      <c r="C71" s="145"/>
      <c r="D71" s="45"/>
      <c r="E71" s="43">
        <f t="shared" si="1"/>
        <v>0</v>
      </c>
    </row>
    <row r="72" spans="1:5" ht="19.899999999999999" customHeight="1">
      <c r="A72" s="46">
        <v>2010650</v>
      </c>
      <c r="B72" s="47" t="s">
        <v>115</v>
      </c>
      <c r="C72" s="145"/>
      <c r="D72" s="45"/>
      <c r="E72" s="43">
        <f t="shared" si="1"/>
        <v>0</v>
      </c>
    </row>
    <row r="73" spans="1:5" s="16" customFormat="1" ht="19.899999999999999" customHeight="1">
      <c r="A73" s="46">
        <v>2010699</v>
      </c>
      <c r="B73" s="47" t="s">
        <v>143</v>
      </c>
      <c r="C73" s="145"/>
      <c r="D73" s="45"/>
      <c r="E73" s="43">
        <v>5</v>
      </c>
    </row>
    <row r="74" spans="1:5" ht="19.899999999999999" customHeight="1">
      <c r="A74" s="44">
        <v>20107</v>
      </c>
      <c r="B74" s="44" t="s">
        <v>828</v>
      </c>
      <c r="C74" s="143">
        <f>SUM(C75:C85)</f>
        <v>114</v>
      </c>
      <c r="D74" s="90">
        <f>SUM(D75:D85)</f>
        <v>0</v>
      </c>
      <c r="E74" s="43">
        <f>SUM(E80:E85)</f>
        <v>20</v>
      </c>
    </row>
    <row r="75" spans="1:5" s="16" customFormat="1" ht="19.899999999999999" hidden="1" customHeight="1">
      <c r="A75" s="46">
        <v>2010701</v>
      </c>
      <c r="B75" s="47" t="s">
        <v>107</v>
      </c>
      <c r="C75" s="145">
        <v>0</v>
      </c>
      <c r="D75" s="45">
        <v>0</v>
      </c>
      <c r="E75" s="43">
        <f t="shared" si="1"/>
        <v>0</v>
      </c>
    </row>
    <row r="76" spans="1:5" s="16" customFormat="1" ht="19.899999999999999" hidden="1" customHeight="1">
      <c r="A76" s="46">
        <v>2010702</v>
      </c>
      <c r="B76" s="47" t="s">
        <v>108</v>
      </c>
      <c r="C76" s="145">
        <v>0</v>
      </c>
      <c r="D76" s="45">
        <v>0</v>
      </c>
      <c r="E76" s="43">
        <f t="shared" si="1"/>
        <v>0</v>
      </c>
    </row>
    <row r="77" spans="1:5" s="16" customFormat="1" ht="19.899999999999999" hidden="1" customHeight="1">
      <c r="A77" s="46">
        <v>2010703</v>
      </c>
      <c r="B77" s="47" t="s">
        <v>109</v>
      </c>
      <c r="C77" s="145">
        <v>0</v>
      </c>
      <c r="D77" s="45">
        <v>0</v>
      </c>
      <c r="E77" s="43">
        <f t="shared" si="1"/>
        <v>0</v>
      </c>
    </row>
    <row r="78" spans="1:5" s="16" customFormat="1" ht="19.899999999999999" hidden="1" customHeight="1">
      <c r="A78" s="46">
        <v>2010704</v>
      </c>
      <c r="B78" s="47" t="s">
        <v>752</v>
      </c>
      <c r="C78" s="145">
        <v>0</v>
      </c>
      <c r="D78" s="45">
        <v>0</v>
      </c>
      <c r="E78" s="43">
        <f t="shared" si="1"/>
        <v>0</v>
      </c>
    </row>
    <row r="79" spans="1:5" s="16" customFormat="1" ht="19.899999999999999" hidden="1" customHeight="1">
      <c r="A79" s="46">
        <v>2010705</v>
      </c>
      <c r="B79" s="47" t="s">
        <v>753</v>
      </c>
      <c r="C79" s="145">
        <v>0</v>
      </c>
      <c r="D79" s="45">
        <v>0</v>
      </c>
      <c r="E79" s="43">
        <f t="shared" si="1"/>
        <v>0</v>
      </c>
    </row>
    <row r="80" spans="1:5" ht="19.899999999999999" customHeight="1">
      <c r="A80" s="46">
        <v>2010706</v>
      </c>
      <c r="B80" s="47" t="s">
        <v>144</v>
      </c>
      <c r="C80" s="145"/>
      <c r="D80" s="45"/>
      <c r="E80" s="43">
        <f t="shared" si="1"/>
        <v>0</v>
      </c>
    </row>
    <row r="81" spans="1:5" s="16" customFormat="1" ht="19.899999999999999" hidden="1" customHeight="1">
      <c r="A81" s="46">
        <v>2010707</v>
      </c>
      <c r="B81" s="47" t="s">
        <v>754</v>
      </c>
      <c r="C81" s="145"/>
      <c r="D81" s="45"/>
      <c r="E81" s="43">
        <f t="shared" si="1"/>
        <v>0</v>
      </c>
    </row>
    <row r="82" spans="1:5" s="16" customFormat="1" ht="19.899999999999999" hidden="1" customHeight="1">
      <c r="A82" s="46">
        <v>2010708</v>
      </c>
      <c r="B82" s="47" t="s">
        <v>755</v>
      </c>
      <c r="C82" s="145"/>
      <c r="D82" s="45"/>
      <c r="E82" s="43">
        <f t="shared" si="1"/>
        <v>0</v>
      </c>
    </row>
    <row r="83" spans="1:5" s="16" customFormat="1" ht="19.899999999999999" hidden="1" customHeight="1">
      <c r="A83" s="46">
        <v>2010709</v>
      </c>
      <c r="B83" s="47" t="s">
        <v>141</v>
      </c>
      <c r="C83" s="145"/>
      <c r="D83" s="45"/>
      <c r="E83" s="43">
        <f t="shared" si="1"/>
        <v>0</v>
      </c>
    </row>
    <row r="84" spans="1:5" s="16" customFormat="1" ht="19.899999999999999" hidden="1" customHeight="1">
      <c r="A84" s="46">
        <v>2010750</v>
      </c>
      <c r="B84" s="47" t="s">
        <v>115</v>
      </c>
      <c r="C84" s="145"/>
      <c r="D84" s="45"/>
      <c r="E84" s="43">
        <f t="shared" si="1"/>
        <v>0</v>
      </c>
    </row>
    <row r="85" spans="1:5" s="16" customFormat="1" ht="19.899999999999999" customHeight="1">
      <c r="A85" s="46">
        <v>2010799</v>
      </c>
      <c r="B85" s="47" t="s">
        <v>829</v>
      </c>
      <c r="C85" s="145">
        <v>114</v>
      </c>
      <c r="D85" s="45"/>
      <c r="E85" s="43">
        <v>20</v>
      </c>
    </row>
    <row r="86" spans="1:5" s="16" customFormat="1" ht="19.899999999999999" customHeight="1">
      <c r="A86" s="44">
        <v>20108</v>
      </c>
      <c r="B86" s="44" t="s">
        <v>830</v>
      </c>
      <c r="C86" s="143">
        <f>SUM(C87:C94)</f>
        <v>0</v>
      </c>
      <c r="D86" s="90">
        <f>SUM(D87:D94)</f>
        <v>0</v>
      </c>
      <c r="E86" s="43">
        <f>SUM(E87:E94)</f>
        <v>0</v>
      </c>
    </row>
    <row r="87" spans="1:5" ht="19.899999999999999" customHeight="1">
      <c r="A87" s="46">
        <v>2010801</v>
      </c>
      <c r="B87" s="47" t="s">
        <v>107</v>
      </c>
      <c r="C87" s="145"/>
      <c r="D87" s="45"/>
      <c r="E87" s="43">
        <f t="shared" si="1"/>
        <v>0</v>
      </c>
    </row>
    <row r="88" spans="1:5" s="16" customFormat="1" ht="19.899999999999999" customHeight="1">
      <c r="A88" s="46">
        <v>2010802</v>
      </c>
      <c r="B88" s="47" t="s">
        <v>108</v>
      </c>
      <c r="C88" s="145"/>
      <c r="D88" s="45"/>
      <c r="E88" s="43">
        <f t="shared" si="1"/>
        <v>0</v>
      </c>
    </row>
    <row r="89" spans="1:5" s="16" customFormat="1" ht="19.899999999999999" customHeight="1">
      <c r="A89" s="46">
        <v>2010803</v>
      </c>
      <c r="B89" s="47" t="s">
        <v>109</v>
      </c>
      <c r="C89" s="145"/>
      <c r="D89" s="45"/>
      <c r="E89" s="43">
        <f t="shared" si="1"/>
        <v>0</v>
      </c>
    </row>
    <row r="90" spans="1:5" s="16" customFormat="1" ht="19.899999999999999" customHeight="1">
      <c r="A90" s="46">
        <v>2010804</v>
      </c>
      <c r="B90" s="47" t="s">
        <v>145</v>
      </c>
      <c r="C90" s="145"/>
      <c r="D90" s="45"/>
      <c r="E90" s="43">
        <f t="shared" si="1"/>
        <v>0</v>
      </c>
    </row>
    <row r="91" spans="1:5" s="16" customFormat="1" ht="19.899999999999999" hidden="1" customHeight="1">
      <c r="A91" s="46">
        <v>2010805</v>
      </c>
      <c r="B91" s="47" t="s">
        <v>146</v>
      </c>
      <c r="C91" s="145"/>
      <c r="D91" s="45"/>
      <c r="E91" s="43">
        <f t="shared" si="1"/>
        <v>0</v>
      </c>
    </row>
    <row r="92" spans="1:5" s="16" customFormat="1" ht="19.899999999999999" customHeight="1">
      <c r="A92" s="46">
        <v>2010806</v>
      </c>
      <c r="B92" s="47" t="s">
        <v>141</v>
      </c>
      <c r="C92" s="145"/>
      <c r="D92" s="45"/>
      <c r="E92" s="43">
        <f t="shared" si="1"/>
        <v>0</v>
      </c>
    </row>
    <row r="93" spans="1:5" s="16" customFormat="1" ht="19.899999999999999" hidden="1" customHeight="1">
      <c r="A93" s="46">
        <v>2010850</v>
      </c>
      <c r="B93" s="47" t="s">
        <v>115</v>
      </c>
      <c r="C93" s="145"/>
      <c r="D93" s="45"/>
      <c r="E93" s="43">
        <f t="shared" si="1"/>
        <v>0</v>
      </c>
    </row>
    <row r="94" spans="1:5" s="16" customFormat="1" ht="19.899999999999999" customHeight="1">
      <c r="A94" s="46">
        <v>2010899</v>
      </c>
      <c r="B94" s="47" t="s">
        <v>147</v>
      </c>
      <c r="C94" s="145"/>
      <c r="D94" s="45"/>
      <c r="E94" s="43">
        <f t="shared" si="1"/>
        <v>0</v>
      </c>
    </row>
    <row r="95" spans="1:5" s="16" customFormat="1" ht="19.899999999999999" customHeight="1">
      <c r="A95" s="44">
        <v>20109</v>
      </c>
      <c r="B95" s="44" t="s">
        <v>831</v>
      </c>
      <c r="C95" s="143">
        <f>SUM(C96:C104)</f>
        <v>0</v>
      </c>
      <c r="D95" s="90">
        <f>SUM(D96:D104)</f>
        <v>0</v>
      </c>
      <c r="E95" s="43">
        <f t="shared" si="1"/>
        <v>0</v>
      </c>
    </row>
    <row r="96" spans="1:5" s="16" customFormat="1" ht="19.899999999999999" hidden="1" customHeight="1">
      <c r="A96" s="46">
        <v>2010901</v>
      </c>
      <c r="B96" s="47" t="s">
        <v>107</v>
      </c>
      <c r="C96" s="145">
        <v>0</v>
      </c>
      <c r="D96" s="45">
        <v>0</v>
      </c>
      <c r="E96" s="43">
        <f t="shared" si="1"/>
        <v>0</v>
      </c>
    </row>
    <row r="97" spans="1:5" s="16" customFormat="1" ht="19.899999999999999" hidden="1" customHeight="1">
      <c r="A97" s="46">
        <v>2010902</v>
      </c>
      <c r="B97" s="47" t="s">
        <v>108</v>
      </c>
      <c r="C97" s="145">
        <v>0</v>
      </c>
      <c r="D97" s="45">
        <v>0</v>
      </c>
      <c r="E97" s="43">
        <f t="shared" si="1"/>
        <v>0</v>
      </c>
    </row>
    <row r="98" spans="1:5" s="16" customFormat="1" ht="19.899999999999999" hidden="1" customHeight="1">
      <c r="A98" s="46">
        <v>2010903</v>
      </c>
      <c r="B98" s="47" t="s">
        <v>109</v>
      </c>
      <c r="C98" s="145">
        <v>0</v>
      </c>
      <c r="D98" s="45">
        <v>0</v>
      </c>
      <c r="E98" s="43">
        <f t="shared" si="1"/>
        <v>0</v>
      </c>
    </row>
    <row r="99" spans="1:5" s="16" customFormat="1" ht="19.899999999999999" hidden="1" customHeight="1">
      <c r="A99" s="46">
        <v>2010904</v>
      </c>
      <c r="B99" s="47" t="s">
        <v>756</v>
      </c>
      <c r="C99" s="145">
        <v>0</v>
      </c>
      <c r="D99" s="45">
        <v>0</v>
      </c>
      <c r="E99" s="43">
        <f t="shared" si="1"/>
        <v>0</v>
      </c>
    </row>
    <row r="100" spans="1:5" s="16" customFormat="1" ht="19.899999999999999" hidden="1" customHeight="1">
      <c r="A100" s="46">
        <v>2010905</v>
      </c>
      <c r="B100" s="47" t="s">
        <v>757</v>
      </c>
      <c r="C100" s="145">
        <v>0</v>
      </c>
      <c r="D100" s="45">
        <v>0</v>
      </c>
      <c r="E100" s="43">
        <f t="shared" si="1"/>
        <v>0</v>
      </c>
    </row>
    <row r="101" spans="1:5" s="16" customFormat="1" ht="19.899999999999999" hidden="1" customHeight="1">
      <c r="A101" s="46">
        <v>2010907</v>
      </c>
      <c r="B101" s="47" t="s">
        <v>758</v>
      </c>
      <c r="C101" s="145">
        <v>0</v>
      </c>
      <c r="D101" s="45">
        <v>0</v>
      </c>
      <c r="E101" s="43">
        <f t="shared" si="1"/>
        <v>0</v>
      </c>
    </row>
    <row r="102" spans="1:5" s="16" customFormat="1" ht="19.899999999999999" hidden="1" customHeight="1">
      <c r="A102" s="46">
        <v>2010908</v>
      </c>
      <c r="B102" s="47" t="s">
        <v>141</v>
      </c>
      <c r="C102" s="145">
        <v>0</v>
      </c>
      <c r="D102" s="45">
        <v>0</v>
      </c>
      <c r="E102" s="43">
        <f t="shared" si="1"/>
        <v>0</v>
      </c>
    </row>
    <row r="103" spans="1:5" s="16" customFormat="1" ht="19.899999999999999" hidden="1" customHeight="1">
      <c r="A103" s="46">
        <v>2010950</v>
      </c>
      <c r="B103" s="47" t="s">
        <v>115</v>
      </c>
      <c r="C103" s="145">
        <v>0</v>
      </c>
      <c r="D103" s="45">
        <v>0</v>
      </c>
      <c r="E103" s="43">
        <f t="shared" si="1"/>
        <v>0</v>
      </c>
    </row>
    <row r="104" spans="1:5" s="16" customFormat="1" ht="19.899999999999999" customHeight="1">
      <c r="A104" s="46">
        <v>2010999</v>
      </c>
      <c r="B104" s="47" t="s">
        <v>148</v>
      </c>
      <c r="C104" s="145"/>
      <c r="D104" s="45"/>
      <c r="E104" s="43">
        <f t="shared" si="1"/>
        <v>0</v>
      </c>
    </row>
    <row r="105" spans="1:5" ht="19.899999999999999" customHeight="1">
      <c r="A105" s="44">
        <v>20110</v>
      </c>
      <c r="B105" s="44" t="s">
        <v>832</v>
      </c>
      <c r="C105" s="143">
        <f>SUM(C106:C119)</f>
        <v>0</v>
      </c>
      <c r="D105" s="90">
        <f>SUM(D106:D119)</f>
        <v>0</v>
      </c>
      <c r="E105" s="43">
        <f>SUM(E109:E119)</f>
        <v>0</v>
      </c>
    </row>
    <row r="106" spans="1:5" s="16" customFormat="1" ht="19.899999999999999" hidden="1" customHeight="1">
      <c r="A106" s="46">
        <v>2011001</v>
      </c>
      <c r="B106" s="47" t="s">
        <v>107</v>
      </c>
      <c r="C106" s="145">
        <v>0</v>
      </c>
      <c r="D106" s="45">
        <v>0</v>
      </c>
      <c r="E106" s="43">
        <f t="shared" si="1"/>
        <v>0</v>
      </c>
    </row>
    <row r="107" spans="1:5" s="16" customFormat="1" ht="19.899999999999999" hidden="1" customHeight="1">
      <c r="A107" s="46">
        <v>2011002</v>
      </c>
      <c r="B107" s="47" t="s">
        <v>108</v>
      </c>
      <c r="C107" s="145">
        <v>0</v>
      </c>
      <c r="D107" s="45">
        <v>0</v>
      </c>
      <c r="E107" s="43">
        <f t="shared" si="1"/>
        <v>0</v>
      </c>
    </row>
    <row r="108" spans="1:5" s="16" customFormat="1" ht="19.899999999999999" hidden="1" customHeight="1">
      <c r="A108" s="46">
        <v>2011003</v>
      </c>
      <c r="B108" s="47" t="s">
        <v>109</v>
      </c>
      <c r="C108" s="145">
        <v>0</v>
      </c>
      <c r="D108" s="45">
        <v>0</v>
      </c>
      <c r="E108" s="43">
        <f t="shared" si="1"/>
        <v>0</v>
      </c>
    </row>
    <row r="109" spans="1:5" ht="19.899999999999999" customHeight="1">
      <c r="A109" s="46">
        <v>2011004</v>
      </c>
      <c r="B109" s="47" t="s">
        <v>149</v>
      </c>
      <c r="C109" s="145"/>
      <c r="D109" s="45"/>
      <c r="E109" s="43">
        <f t="shared" si="1"/>
        <v>0</v>
      </c>
    </row>
    <row r="110" spans="1:5" s="16" customFormat="1" ht="19.899999999999999" hidden="1" customHeight="1">
      <c r="A110" s="46">
        <v>2011005</v>
      </c>
      <c r="B110" s="47" t="s">
        <v>759</v>
      </c>
      <c r="C110" s="145"/>
      <c r="D110" s="45"/>
      <c r="E110" s="43">
        <f t="shared" si="1"/>
        <v>0</v>
      </c>
    </row>
    <row r="111" spans="1:5" s="16" customFormat="1" ht="19.899999999999999" customHeight="1">
      <c r="A111" s="46">
        <v>2011006</v>
      </c>
      <c r="B111" s="47" t="s">
        <v>150</v>
      </c>
      <c r="C111" s="145"/>
      <c r="D111" s="45"/>
      <c r="E111" s="43">
        <f t="shared" si="1"/>
        <v>0</v>
      </c>
    </row>
    <row r="112" spans="1:5" ht="19.899999999999999" hidden="1" customHeight="1">
      <c r="A112" s="46">
        <v>2011007</v>
      </c>
      <c r="B112" s="47" t="s">
        <v>760</v>
      </c>
      <c r="C112" s="145"/>
      <c r="D112" s="45"/>
      <c r="E112" s="43">
        <f t="shared" si="1"/>
        <v>0</v>
      </c>
    </row>
    <row r="113" spans="1:5" s="16" customFormat="1" ht="19.899999999999999" customHeight="1">
      <c r="A113" s="46">
        <v>2011008</v>
      </c>
      <c r="B113" s="47" t="s">
        <v>151</v>
      </c>
      <c r="C113" s="145"/>
      <c r="D113" s="45"/>
      <c r="E113" s="43">
        <f t="shared" si="1"/>
        <v>0</v>
      </c>
    </row>
    <row r="114" spans="1:5" s="16" customFormat="1" ht="19.899999999999999" hidden="1" customHeight="1">
      <c r="A114" s="46">
        <v>2011009</v>
      </c>
      <c r="B114" s="47" t="s">
        <v>152</v>
      </c>
      <c r="C114" s="145"/>
      <c r="D114" s="45"/>
      <c r="E114" s="43">
        <f t="shared" si="1"/>
        <v>0</v>
      </c>
    </row>
    <row r="115" spans="1:5" s="16" customFormat="1" ht="19.899999999999999" customHeight="1">
      <c r="A115" s="46">
        <v>2011010</v>
      </c>
      <c r="B115" s="47" t="s">
        <v>153</v>
      </c>
      <c r="C115" s="145"/>
      <c r="D115" s="45"/>
      <c r="E115" s="43">
        <f t="shared" si="1"/>
        <v>0</v>
      </c>
    </row>
    <row r="116" spans="1:5" s="16" customFormat="1" ht="19.899999999999999" hidden="1" customHeight="1">
      <c r="A116" s="46">
        <v>2011011</v>
      </c>
      <c r="B116" s="47" t="s">
        <v>154</v>
      </c>
      <c r="C116" s="145"/>
      <c r="D116" s="45"/>
      <c r="E116" s="43">
        <f t="shared" si="1"/>
        <v>0</v>
      </c>
    </row>
    <row r="117" spans="1:5" s="16" customFormat="1" ht="19.899999999999999" hidden="1" customHeight="1">
      <c r="A117" s="46">
        <v>2011012</v>
      </c>
      <c r="B117" s="47" t="s">
        <v>155</v>
      </c>
      <c r="C117" s="145"/>
      <c r="D117" s="45"/>
      <c r="E117" s="43">
        <f t="shared" si="1"/>
        <v>0</v>
      </c>
    </row>
    <row r="118" spans="1:5" ht="19.899999999999999" hidden="1" customHeight="1">
      <c r="A118" s="46">
        <v>2011050</v>
      </c>
      <c r="B118" s="47" t="s">
        <v>115</v>
      </c>
      <c r="C118" s="145"/>
      <c r="D118" s="45"/>
      <c r="E118" s="43">
        <f t="shared" si="1"/>
        <v>0</v>
      </c>
    </row>
    <row r="119" spans="1:5" s="16" customFormat="1" ht="19.899999999999999" customHeight="1">
      <c r="A119" s="46">
        <v>2011099</v>
      </c>
      <c r="B119" s="47" t="s">
        <v>156</v>
      </c>
      <c r="C119" s="145"/>
      <c r="D119" s="45"/>
      <c r="E119" s="43">
        <f t="shared" si="1"/>
        <v>0</v>
      </c>
    </row>
    <row r="120" spans="1:5" s="16" customFormat="1" ht="19.899999999999999" customHeight="1">
      <c r="A120" s="44">
        <v>20111</v>
      </c>
      <c r="B120" s="44" t="s">
        <v>833</v>
      </c>
      <c r="C120" s="143">
        <f>SUM(C121:C128)</f>
        <v>5</v>
      </c>
      <c r="D120" s="90">
        <f>SUM(D121:D128)</f>
        <v>0</v>
      </c>
      <c r="E120" s="43">
        <f>SUM(E121:E128)</f>
        <v>5</v>
      </c>
    </row>
    <row r="121" spans="1:5" s="16" customFormat="1" ht="19.899999999999999" customHeight="1">
      <c r="A121" s="46">
        <v>2011101</v>
      </c>
      <c r="B121" s="47" t="s">
        <v>107</v>
      </c>
      <c r="C121" s="145">
        <v>0</v>
      </c>
      <c r="D121" s="45"/>
      <c r="E121" s="43">
        <f t="shared" si="1"/>
        <v>0</v>
      </c>
    </row>
    <row r="122" spans="1:5" ht="19.899999999999999" customHeight="1">
      <c r="A122" s="46">
        <v>2011102</v>
      </c>
      <c r="B122" s="47" t="s">
        <v>108</v>
      </c>
      <c r="C122" s="145"/>
      <c r="D122" s="45"/>
      <c r="E122" s="43">
        <f t="shared" si="1"/>
        <v>0</v>
      </c>
    </row>
    <row r="123" spans="1:5" s="16" customFormat="1" ht="19.899999999999999" customHeight="1">
      <c r="A123" s="46">
        <v>2011103</v>
      </c>
      <c r="B123" s="47" t="s">
        <v>109</v>
      </c>
      <c r="C123" s="145"/>
      <c r="D123" s="45"/>
      <c r="E123" s="43">
        <f t="shared" si="1"/>
        <v>0</v>
      </c>
    </row>
    <row r="124" spans="1:5" s="16" customFormat="1" ht="19.899999999999999" customHeight="1">
      <c r="A124" s="46">
        <v>2011104</v>
      </c>
      <c r="B124" s="47" t="s">
        <v>157</v>
      </c>
      <c r="C124" s="145"/>
      <c r="D124" s="45"/>
      <c r="E124" s="43">
        <f t="shared" si="1"/>
        <v>0</v>
      </c>
    </row>
    <row r="125" spans="1:5" s="16" customFormat="1" ht="19.899999999999999" customHeight="1">
      <c r="A125" s="46">
        <v>2011105</v>
      </c>
      <c r="B125" s="47" t="s">
        <v>158</v>
      </c>
      <c r="C125" s="145"/>
      <c r="D125" s="45"/>
      <c r="E125" s="43">
        <f t="shared" si="1"/>
        <v>0</v>
      </c>
    </row>
    <row r="126" spans="1:5" s="16" customFormat="1" ht="19.899999999999999" hidden="1" customHeight="1">
      <c r="A126" s="46">
        <v>2011106</v>
      </c>
      <c r="B126" s="47" t="s">
        <v>159</v>
      </c>
      <c r="C126" s="148"/>
      <c r="D126" s="45"/>
      <c r="E126" s="43">
        <f t="shared" si="1"/>
        <v>0</v>
      </c>
    </row>
    <row r="127" spans="1:5" s="16" customFormat="1" ht="19.899999999999999" hidden="1" customHeight="1">
      <c r="A127" s="46">
        <v>2011150</v>
      </c>
      <c r="B127" s="47" t="s">
        <v>115</v>
      </c>
      <c r="C127" s="148"/>
      <c r="D127" s="45"/>
      <c r="E127" s="43">
        <f t="shared" si="1"/>
        <v>0</v>
      </c>
    </row>
    <row r="128" spans="1:5" ht="19.899999999999999" customHeight="1">
      <c r="A128" s="46">
        <v>2011199</v>
      </c>
      <c r="B128" s="47" t="s">
        <v>160</v>
      </c>
      <c r="C128" s="145">
        <v>5</v>
      </c>
      <c r="D128" s="45"/>
      <c r="E128" s="43">
        <f t="shared" si="1"/>
        <v>5</v>
      </c>
    </row>
    <row r="129" spans="1:5" s="16" customFormat="1" ht="19.899999999999999" customHeight="1">
      <c r="A129" s="44">
        <v>20113</v>
      </c>
      <c r="B129" s="44" t="s">
        <v>834</v>
      </c>
      <c r="C129" s="149">
        <f>SUM(C130:C139)</f>
        <v>0</v>
      </c>
      <c r="D129" s="98">
        <f>SUM(D130:D139)</f>
        <v>0</v>
      </c>
      <c r="E129" s="43">
        <f>SUM(E130:E139)</f>
        <v>0</v>
      </c>
    </row>
    <row r="130" spans="1:5" s="16" customFormat="1" ht="19.899999999999999" customHeight="1">
      <c r="A130" s="46">
        <v>2011301</v>
      </c>
      <c r="B130" s="47" t="s">
        <v>107</v>
      </c>
      <c r="C130" s="148"/>
      <c r="D130" s="45"/>
      <c r="E130" s="43">
        <f t="shared" si="1"/>
        <v>0</v>
      </c>
    </row>
    <row r="131" spans="1:5" s="16" customFormat="1" ht="19.899999999999999" customHeight="1">
      <c r="A131" s="46">
        <v>2011302</v>
      </c>
      <c r="B131" s="47" t="s">
        <v>108</v>
      </c>
      <c r="C131" s="148"/>
      <c r="D131" s="45"/>
      <c r="E131" s="43">
        <f t="shared" si="1"/>
        <v>0</v>
      </c>
    </row>
    <row r="132" spans="1:5" s="16" customFormat="1" ht="19.899999999999999" hidden="1" customHeight="1">
      <c r="A132" s="46">
        <v>2011303</v>
      </c>
      <c r="B132" s="47" t="s">
        <v>109</v>
      </c>
      <c r="C132" s="148"/>
      <c r="D132" s="45"/>
      <c r="E132" s="43">
        <f t="shared" si="1"/>
        <v>0</v>
      </c>
    </row>
    <row r="133" spans="1:5" s="16" customFormat="1" ht="19.899999999999999" hidden="1" customHeight="1">
      <c r="A133" s="46">
        <v>2011304</v>
      </c>
      <c r="B133" s="47" t="s">
        <v>161</v>
      </c>
      <c r="C133" s="145"/>
      <c r="D133" s="45"/>
      <c r="E133" s="43">
        <f t="shared" si="1"/>
        <v>0</v>
      </c>
    </row>
    <row r="134" spans="1:5" ht="19.899999999999999" hidden="1" customHeight="1">
      <c r="A134" s="46">
        <v>2011305</v>
      </c>
      <c r="B134" s="47" t="s">
        <v>162</v>
      </c>
      <c r="C134" s="148"/>
      <c r="D134" s="49"/>
      <c r="E134" s="43">
        <f t="shared" ref="E134:E197" si="2">C134+D134</f>
        <v>0</v>
      </c>
    </row>
    <row r="135" spans="1:5" s="16" customFormat="1" ht="19.899999999999999" hidden="1" customHeight="1">
      <c r="A135" s="46">
        <v>2011306</v>
      </c>
      <c r="B135" s="47" t="s">
        <v>163</v>
      </c>
      <c r="C135" s="148"/>
      <c r="D135" s="45"/>
      <c r="E135" s="43">
        <f t="shared" si="2"/>
        <v>0</v>
      </c>
    </row>
    <row r="136" spans="1:5" s="16" customFormat="1" ht="19.899999999999999" customHeight="1">
      <c r="A136" s="46">
        <v>2011307</v>
      </c>
      <c r="B136" s="47" t="s">
        <v>164</v>
      </c>
      <c r="C136" s="148"/>
      <c r="D136" s="45"/>
      <c r="E136" s="43">
        <f t="shared" si="2"/>
        <v>0</v>
      </c>
    </row>
    <row r="137" spans="1:5" s="16" customFormat="1" ht="19.899999999999999" customHeight="1">
      <c r="A137" s="46">
        <v>2011308</v>
      </c>
      <c r="B137" s="47" t="s">
        <v>165</v>
      </c>
      <c r="C137" s="148"/>
      <c r="D137" s="45"/>
      <c r="E137" s="43">
        <f t="shared" si="2"/>
        <v>0</v>
      </c>
    </row>
    <row r="138" spans="1:5" s="16" customFormat="1" ht="19.899999999999999" hidden="1" customHeight="1">
      <c r="A138" s="46">
        <v>2011350</v>
      </c>
      <c r="B138" s="47" t="s">
        <v>115</v>
      </c>
      <c r="C138" s="148"/>
      <c r="D138" s="45"/>
      <c r="E138" s="43">
        <f t="shared" si="2"/>
        <v>0</v>
      </c>
    </row>
    <row r="139" spans="1:5" ht="19.899999999999999" customHeight="1">
      <c r="A139" s="46">
        <v>2011399</v>
      </c>
      <c r="B139" s="47" t="s">
        <v>166</v>
      </c>
      <c r="C139" s="148"/>
      <c r="D139" s="49"/>
      <c r="E139" s="43">
        <f t="shared" si="2"/>
        <v>0</v>
      </c>
    </row>
    <row r="140" spans="1:5" s="16" customFormat="1" ht="19.899999999999999" hidden="1" customHeight="1">
      <c r="A140" s="44">
        <v>20114</v>
      </c>
      <c r="B140" s="44" t="s">
        <v>835</v>
      </c>
      <c r="C140" s="149">
        <f>SUM(C141:C151)</f>
        <v>0</v>
      </c>
      <c r="D140" s="98">
        <f>SUM(D141:D151)</f>
        <v>0</v>
      </c>
      <c r="E140" s="43">
        <f t="shared" si="2"/>
        <v>0</v>
      </c>
    </row>
    <row r="141" spans="1:5" s="16" customFormat="1" ht="19.899999999999999" hidden="1" customHeight="1">
      <c r="A141" s="46">
        <v>2011401</v>
      </c>
      <c r="B141" s="47" t="s">
        <v>107</v>
      </c>
      <c r="C141" s="148">
        <v>0</v>
      </c>
      <c r="D141" s="45"/>
      <c r="E141" s="43">
        <f t="shared" si="2"/>
        <v>0</v>
      </c>
    </row>
    <row r="142" spans="1:5" s="16" customFormat="1" ht="19.899999999999999" hidden="1" customHeight="1">
      <c r="A142" s="46">
        <v>2011402</v>
      </c>
      <c r="B142" s="47" t="s">
        <v>108</v>
      </c>
      <c r="C142" s="148">
        <v>0</v>
      </c>
      <c r="D142" s="45"/>
      <c r="E142" s="43">
        <f t="shared" si="2"/>
        <v>0</v>
      </c>
    </row>
    <row r="143" spans="1:5" ht="19.899999999999999" hidden="1" customHeight="1">
      <c r="A143" s="46">
        <v>2011403</v>
      </c>
      <c r="B143" s="47" t="s">
        <v>109</v>
      </c>
      <c r="C143" s="145">
        <v>0</v>
      </c>
      <c r="D143" s="45"/>
      <c r="E143" s="43">
        <f t="shared" si="2"/>
        <v>0</v>
      </c>
    </row>
    <row r="144" spans="1:5" s="16" customFormat="1" ht="19.899999999999999" hidden="1" customHeight="1">
      <c r="A144" s="46">
        <v>2011404</v>
      </c>
      <c r="B144" s="47" t="s">
        <v>761</v>
      </c>
      <c r="C144" s="145">
        <v>0</v>
      </c>
      <c r="D144" s="45"/>
      <c r="E144" s="43">
        <f t="shared" si="2"/>
        <v>0</v>
      </c>
    </row>
    <row r="145" spans="1:5" s="16" customFormat="1" ht="19.899999999999999" hidden="1" customHeight="1">
      <c r="A145" s="46">
        <v>2011405</v>
      </c>
      <c r="B145" s="47" t="s">
        <v>762</v>
      </c>
      <c r="C145" s="145">
        <v>0</v>
      </c>
      <c r="D145" s="45"/>
      <c r="E145" s="43">
        <f t="shared" si="2"/>
        <v>0</v>
      </c>
    </row>
    <row r="146" spans="1:5" s="16" customFormat="1" ht="19.899999999999999" hidden="1" customHeight="1">
      <c r="A146" s="46">
        <v>2011406</v>
      </c>
      <c r="B146" s="47" t="s">
        <v>763</v>
      </c>
      <c r="C146" s="145">
        <v>0</v>
      </c>
      <c r="D146" s="45"/>
      <c r="E146" s="43">
        <f t="shared" si="2"/>
        <v>0</v>
      </c>
    </row>
    <row r="147" spans="1:5" ht="19.899999999999999" hidden="1" customHeight="1">
      <c r="A147" s="46">
        <v>2011407</v>
      </c>
      <c r="B147" s="47" t="s">
        <v>764</v>
      </c>
      <c r="C147" s="150">
        <v>0</v>
      </c>
      <c r="D147" s="50"/>
      <c r="E147" s="43">
        <f t="shared" si="2"/>
        <v>0</v>
      </c>
    </row>
    <row r="148" spans="1:5" s="16" customFormat="1" ht="19.899999999999999" hidden="1" customHeight="1">
      <c r="A148" s="46">
        <v>2011408</v>
      </c>
      <c r="B148" s="47" t="s">
        <v>765</v>
      </c>
      <c r="C148" s="145">
        <v>0</v>
      </c>
      <c r="D148" s="45"/>
      <c r="E148" s="43">
        <f t="shared" si="2"/>
        <v>0</v>
      </c>
    </row>
    <row r="149" spans="1:5" s="15" customFormat="1" ht="19.899999999999999" hidden="1" customHeight="1">
      <c r="A149" s="46">
        <v>2011409</v>
      </c>
      <c r="B149" s="47" t="s">
        <v>766</v>
      </c>
      <c r="C149" s="141">
        <v>0</v>
      </c>
      <c r="D149" s="42"/>
      <c r="E149" s="43">
        <f t="shared" si="2"/>
        <v>0</v>
      </c>
    </row>
    <row r="150" spans="1:5" ht="19.899999999999999" hidden="1" customHeight="1">
      <c r="A150" s="46">
        <v>2011450</v>
      </c>
      <c r="B150" s="47" t="s">
        <v>115</v>
      </c>
      <c r="C150" s="148">
        <v>0</v>
      </c>
      <c r="D150" s="49"/>
      <c r="E150" s="43">
        <f t="shared" si="2"/>
        <v>0</v>
      </c>
    </row>
    <row r="151" spans="1:5" s="16" customFormat="1" ht="19.899999999999999" hidden="1" customHeight="1">
      <c r="A151" s="46">
        <v>2011499</v>
      </c>
      <c r="B151" s="47" t="s">
        <v>167</v>
      </c>
      <c r="C151" s="145">
        <v>0</v>
      </c>
      <c r="D151" s="45"/>
      <c r="E151" s="43">
        <f t="shared" si="2"/>
        <v>0</v>
      </c>
    </row>
    <row r="152" spans="1:5" s="16" customFormat="1" ht="19.899999999999999" customHeight="1">
      <c r="A152" s="44">
        <v>20115</v>
      </c>
      <c r="B152" s="44" t="s">
        <v>836</v>
      </c>
      <c r="C152" s="143">
        <f>SUM(C153:C161)</f>
        <v>0</v>
      </c>
      <c r="D152" s="90">
        <f>SUM(D153:D161)</f>
        <v>0</v>
      </c>
      <c r="E152" s="43">
        <f>SUM(E153:E161)</f>
        <v>0</v>
      </c>
    </row>
    <row r="153" spans="1:5" s="16" customFormat="1" ht="19.899999999999999" customHeight="1">
      <c r="A153" s="46">
        <v>2011501</v>
      </c>
      <c r="B153" s="47" t="s">
        <v>107</v>
      </c>
      <c r="C153" s="145"/>
      <c r="D153" s="45"/>
      <c r="E153" s="43">
        <f t="shared" si="2"/>
        <v>0</v>
      </c>
    </row>
    <row r="154" spans="1:5" ht="19.899999999999999" customHeight="1">
      <c r="A154" s="46">
        <v>2011502</v>
      </c>
      <c r="B154" s="47" t="s">
        <v>108</v>
      </c>
      <c r="C154" s="145"/>
      <c r="D154" s="45"/>
      <c r="E154" s="43">
        <f t="shared" si="2"/>
        <v>0</v>
      </c>
    </row>
    <row r="155" spans="1:5" s="15" customFormat="1" ht="19.899999999999999" customHeight="1">
      <c r="A155" s="46">
        <v>2011503</v>
      </c>
      <c r="B155" s="47" t="s">
        <v>109</v>
      </c>
      <c r="C155" s="150"/>
      <c r="D155" s="89"/>
      <c r="E155" s="43">
        <f t="shared" si="2"/>
        <v>0</v>
      </c>
    </row>
    <row r="156" spans="1:5" ht="19.899999999999999" customHeight="1">
      <c r="A156" s="46">
        <v>2011504</v>
      </c>
      <c r="B156" s="47" t="s">
        <v>168</v>
      </c>
      <c r="C156" s="145"/>
      <c r="D156" s="45"/>
      <c r="E156" s="43">
        <f t="shared" si="2"/>
        <v>0</v>
      </c>
    </row>
    <row r="157" spans="1:5" s="16" customFormat="1" ht="19.899999999999999" customHeight="1">
      <c r="A157" s="46">
        <v>2011505</v>
      </c>
      <c r="B157" s="47" t="s">
        <v>169</v>
      </c>
      <c r="C157" s="145"/>
      <c r="D157" s="45"/>
      <c r="E157" s="43">
        <f t="shared" si="2"/>
        <v>0</v>
      </c>
    </row>
    <row r="158" spans="1:5" s="16" customFormat="1" ht="19.899999999999999" customHeight="1">
      <c r="A158" s="46">
        <v>2011506</v>
      </c>
      <c r="B158" s="47" t="s">
        <v>170</v>
      </c>
      <c r="C158" s="145"/>
      <c r="D158" s="45"/>
      <c r="E158" s="43">
        <f t="shared" si="2"/>
        <v>0</v>
      </c>
    </row>
    <row r="159" spans="1:5" ht="19.899999999999999" hidden="1" customHeight="1">
      <c r="A159" s="46">
        <v>2011507</v>
      </c>
      <c r="B159" s="47" t="s">
        <v>141</v>
      </c>
      <c r="C159" s="145"/>
      <c r="D159" s="45"/>
      <c r="E159" s="43">
        <f t="shared" si="2"/>
        <v>0</v>
      </c>
    </row>
    <row r="160" spans="1:5" s="16" customFormat="1" ht="19.899999999999999" customHeight="1">
      <c r="A160" s="46">
        <v>2011550</v>
      </c>
      <c r="B160" s="47" t="s">
        <v>115</v>
      </c>
      <c r="C160" s="145"/>
      <c r="D160" s="45"/>
      <c r="E160" s="43">
        <f t="shared" si="2"/>
        <v>0</v>
      </c>
    </row>
    <row r="161" spans="1:5" s="16" customFormat="1" ht="19.899999999999999" customHeight="1">
      <c r="A161" s="46">
        <v>2011599</v>
      </c>
      <c r="B161" s="47" t="s">
        <v>171</v>
      </c>
      <c r="C161" s="145"/>
      <c r="D161" s="45"/>
      <c r="E161" s="43">
        <f t="shared" si="2"/>
        <v>0</v>
      </c>
    </row>
    <row r="162" spans="1:5" s="16" customFormat="1" ht="19.899999999999999" customHeight="1">
      <c r="A162" s="44">
        <v>20117</v>
      </c>
      <c r="B162" s="44" t="s">
        <v>837</v>
      </c>
      <c r="C162" s="143">
        <f>SUM(C163:C174)</f>
        <v>0</v>
      </c>
      <c r="D162" s="90">
        <f>SUM(D163:D174)</f>
        <v>0</v>
      </c>
      <c r="E162" s="43">
        <f>SUM(E163:E174)</f>
        <v>0</v>
      </c>
    </row>
    <row r="163" spans="1:5" s="16" customFormat="1" ht="19.899999999999999" customHeight="1">
      <c r="A163" s="46">
        <v>2011701</v>
      </c>
      <c r="B163" s="47" t="s">
        <v>107</v>
      </c>
      <c r="C163" s="145"/>
      <c r="D163" s="45"/>
      <c r="E163" s="43">
        <f t="shared" si="2"/>
        <v>0</v>
      </c>
    </row>
    <row r="164" spans="1:5" s="16" customFormat="1" ht="19.899999999999999" customHeight="1">
      <c r="A164" s="46">
        <v>2011702</v>
      </c>
      <c r="B164" s="47" t="s">
        <v>108</v>
      </c>
      <c r="C164" s="145"/>
      <c r="D164" s="45"/>
      <c r="E164" s="43">
        <f t="shared" si="2"/>
        <v>0</v>
      </c>
    </row>
    <row r="165" spans="1:5" s="16" customFormat="1" ht="19.899999999999999" hidden="1" customHeight="1">
      <c r="A165" s="46">
        <v>2011703</v>
      </c>
      <c r="B165" s="47" t="s">
        <v>109</v>
      </c>
      <c r="C165" s="145"/>
      <c r="D165" s="45"/>
      <c r="E165" s="43">
        <f t="shared" si="2"/>
        <v>0</v>
      </c>
    </row>
    <row r="166" spans="1:5" s="16" customFormat="1" ht="19.899999999999999" hidden="1" customHeight="1">
      <c r="A166" s="46">
        <v>2011704</v>
      </c>
      <c r="B166" s="47" t="s">
        <v>172</v>
      </c>
      <c r="C166" s="145"/>
      <c r="D166" s="45"/>
      <c r="E166" s="43">
        <f t="shared" si="2"/>
        <v>0</v>
      </c>
    </row>
    <row r="167" spans="1:5" s="16" customFormat="1" ht="19.899999999999999" hidden="1" customHeight="1">
      <c r="A167" s="46">
        <v>2011705</v>
      </c>
      <c r="B167" s="47" t="s">
        <v>173</v>
      </c>
      <c r="C167" s="145"/>
      <c r="D167" s="45"/>
      <c r="E167" s="43">
        <f t="shared" si="2"/>
        <v>0</v>
      </c>
    </row>
    <row r="168" spans="1:5" s="16" customFormat="1" ht="19.899999999999999" hidden="1" customHeight="1">
      <c r="A168" s="46">
        <v>2011706</v>
      </c>
      <c r="B168" s="47" t="s">
        <v>174</v>
      </c>
      <c r="C168" s="145"/>
      <c r="D168" s="45"/>
      <c r="E168" s="43">
        <f t="shared" si="2"/>
        <v>0</v>
      </c>
    </row>
    <row r="169" spans="1:5" s="16" customFormat="1" ht="19.899999999999999" hidden="1" customHeight="1">
      <c r="A169" s="46">
        <v>2011707</v>
      </c>
      <c r="B169" s="47" t="s">
        <v>175</v>
      </c>
      <c r="C169" s="145"/>
      <c r="D169" s="45"/>
      <c r="E169" s="43">
        <f t="shared" si="2"/>
        <v>0</v>
      </c>
    </row>
    <row r="170" spans="1:5" s="16" customFormat="1" ht="19.899999999999999" hidden="1" customHeight="1">
      <c r="A170" s="46">
        <v>2011708</v>
      </c>
      <c r="B170" s="47" t="s">
        <v>176</v>
      </c>
      <c r="C170" s="145"/>
      <c r="D170" s="45"/>
      <c r="E170" s="43">
        <f t="shared" si="2"/>
        <v>0</v>
      </c>
    </row>
    <row r="171" spans="1:5" s="16" customFormat="1" ht="19.899999999999999" hidden="1" customHeight="1">
      <c r="A171" s="46">
        <v>2011709</v>
      </c>
      <c r="B171" s="47" t="s">
        <v>177</v>
      </c>
      <c r="C171" s="145"/>
      <c r="D171" s="45"/>
      <c r="E171" s="43">
        <f t="shared" si="2"/>
        <v>0</v>
      </c>
    </row>
    <row r="172" spans="1:5" ht="19.899999999999999" hidden="1" customHeight="1">
      <c r="A172" s="46">
        <v>2011710</v>
      </c>
      <c r="B172" s="47" t="s">
        <v>141</v>
      </c>
      <c r="C172" s="145"/>
      <c r="D172" s="45"/>
      <c r="E172" s="43">
        <f t="shared" si="2"/>
        <v>0</v>
      </c>
    </row>
    <row r="173" spans="1:5" s="16" customFormat="1" ht="19.899999999999999" hidden="1" customHeight="1">
      <c r="A173" s="46">
        <v>2011750</v>
      </c>
      <c r="B173" s="47" t="s">
        <v>115</v>
      </c>
      <c r="C173" s="145"/>
      <c r="D173" s="45"/>
      <c r="E173" s="43">
        <f t="shared" si="2"/>
        <v>0</v>
      </c>
    </row>
    <row r="174" spans="1:5" s="16" customFormat="1" ht="19.899999999999999" customHeight="1">
      <c r="A174" s="46">
        <v>2011799</v>
      </c>
      <c r="B174" s="47" t="s">
        <v>767</v>
      </c>
      <c r="C174" s="145"/>
      <c r="D174" s="45"/>
      <c r="E174" s="43">
        <f t="shared" si="2"/>
        <v>0</v>
      </c>
    </row>
    <row r="175" spans="1:5" s="16" customFormat="1" ht="19.899999999999999" hidden="1" customHeight="1">
      <c r="A175" s="44">
        <v>20123</v>
      </c>
      <c r="B175" s="44" t="s">
        <v>838</v>
      </c>
      <c r="C175" s="143">
        <f>SUM(C176:C181)</f>
        <v>0</v>
      </c>
      <c r="D175" s="90">
        <f>SUM(D176:D181)</f>
        <v>0</v>
      </c>
      <c r="E175" s="43">
        <f t="shared" si="2"/>
        <v>0</v>
      </c>
    </row>
    <row r="176" spans="1:5" s="16" customFormat="1" ht="19.899999999999999" hidden="1" customHeight="1">
      <c r="A176" s="46">
        <v>2012301</v>
      </c>
      <c r="B176" s="47" t="s">
        <v>107</v>
      </c>
      <c r="C176" s="145">
        <v>0</v>
      </c>
      <c r="D176" s="45"/>
      <c r="E176" s="43">
        <f t="shared" si="2"/>
        <v>0</v>
      </c>
    </row>
    <row r="177" spans="1:5" s="16" customFormat="1" ht="19.899999999999999" hidden="1" customHeight="1">
      <c r="A177" s="46">
        <v>2012302</v>
      </c>
      <c r="B177" s="47" t="s">
        <v>108</v>
      </c>
      <c r="C177" s="151">
        <v>0</v>
      </c>
      <c r="D177" s="45"/>
      <c r="E177" s="43">
        <f t="shared" si="2"/>
        <v>0</v>
      </c>
    </row>
    <row r="178" spans="1:5" s="16" customFormat="1" ht="19.899999999999999" hidden="1" customHeight="1">
      <c r="A178" s="46">
        <v>2012303</v>
      </c>
      <c r="B178" s="47" t="s">
        <v>109</v>
      </c>
      <c r="C178" s="145">
        <v>0</v>
      </c>
      <c r="D178" s="45"/>
      <c r="E178" s="43">
        <f t="shared" si="2"/>
        <v>0</v>
      </c>
    </row>
    <row r="179" spans="1:5" s="16" customFormat="1" ht="19.899999999999999" hidden="1" customHeight="1">
      <c r="A179" s="46">
        <v>2012304</v>
      </c>
      <c r="B179" s="47" t="s">
        <v>768</v>
      </c>
      <c r="C179" s="145">
        <v>0</v>
      </c>
      <c r="D179" s="45"/>
      <c r="E179" s="43">
        <f t="shared" si="2"/>
        <v>0</v>
      </c>
    </row>
    <row r="180" spans="1:5" ht="19.899999999999999" hidden="1" customHeight="1">
      <c r="A180" s="46">
        <v>2012350</v>
      </c>
      <c r="B180" s="47" t="s">
        <v>115</v>
      </c>
      <c r="C180" s="145">
        <v>0</v>
      </c>
      <c r="D180" s="45"/>
      <c r="E180" s="43">
        <f t="shared" si="2"/>
        <v>0</v>
      </c>
    </row>
    <row r="181" spans="1:5" s="16" customFormat="1" ht="19.899999999999999" hidden="1" customHeight="1">
      <c r="A181" s="46">
        <v>2012399</v>
      </c>
      <c r="B181" s="47" t="s">
        <v>769</v>
      </c>
      <c r="C181" s="145">
        <v>0</v>
      </c>
      <c r="D181" s="45"/>
      <c r="E181" s="43">
        <f t="shared" si="2"/>
        <v>0</v>
      </c>
    </row>
    <row r="182" spans="1:5" s="16" customFormat="1" ht="19.899999999999999" hidden="1" customHeight="1">
      <c r="A182" s="44">
        <v>20124</v>
      </c>
      <c r="B182" s="44" t="s">
        <v>839</v>
      </c>
      <c r="C182" s="143">
        <f>SUM(C183:C188)</f>
        <v>0</v>
      </c>
      <c r="D182" s="90">
        <f>SUM(D183:D188)</f>
        <v>0</v>
      </c>
      <c r="E182" s="43">
        <f t="shared" si="2"/>
        <v>0</v>
      </c>
    </row>
    <row r="183" spans="1:5" s="16" customFormat="1" ht="19.899999999999999" hidden="1" customHeight="1">
      <c r="A183" s="46">
        <v>2012401</v>
      </c>
      <c r="B183" s="47" t="s">
        <v>107</v>
      </c>
      <c r="C183" s="145">
        <v>0</v>
      </c>
      <c r="D183" s="45"/>
      <c r="E183" s="43">
        <f t="shared" si="2"/>
        <v>0</v>
      </c>
    </row>
    <row r="184" spans="1:5" s="16" customFormat="1" ht="19.899999999999999" hidden="1" customHeight="1">
      <c r="A184" s="46">
        <v>2012402</v>
      </c>
      <c r="B184" s="47" t="s">
        <v>108</v>
      </c>
      <c r="C184" s="145">
        <v>0</v>
      </c>
      <c r="D184" s="45"/>
      <c r="E184" s="43">
        <f t="shared" si="2"/>
        <v>0</v>
      </c>
    </row>
    <row r="185" spans="1:5" s="16" customFormat="1" ht="19.899999999999999" hidden="1" customHeight="1">
      <c r="A185" s="46">
        <v>2012403</v>
      </c>
      <c r="B185" s="47" t="s">
        <v>109</v>
      </c>
      <c r="C185" s="145">
        <v>0</v>
      </c>
      <c r="D185" s="45"/>
      <c r="E185" s="43">
        <f t="shared" si="2"/>
        <v>0</v>
      </c>
    </row>
    <row r="186" spans="1:5" ht="19.899999999999999" hidden="1" customHeight="1">
      <c r="A186" s="46">
        <v>2012404</v>
      </c>
      <c r="B186" s="47" t="s">
        <v>770</v>
      </c>
      <c r="C186" s="145">
        <v>0</v>
      </c>
      <c r="D186" s="45"/>
      <c r="E186" s="43">
        <f t="shared" si="2"/>
        <v>0</v>
      </c>
    </row>
    <row r="187" spans="1:5" s="16" customFormat="1" ht="19.899999999999999" hidden="1" customHeight="1">
      <c r="A187" s="46">
        <v>2012450</v>
      </c>
      <c r="B187" s="47" t="s">
        <v>115</v>
      </c>
      <c r="C187" s="145">
        <v>0</v>
      </c>
      <c r="D187" s="45"/>
      <c r="E187" s="43">
        <f t="shared" si="2"/>
        <v>0</v>
      </c>
    </row>
    <row r="188" spans="1:5" s="16" customFormat="1" ht="19.899999999999999" hidden="1" customHeight="1">
      <c r="A188" s="46">
        <v>2012499</v>
      </c>
      <c r="B188" s="47" t="s">
        <v>771</v>
      </c>
      <c r="C188" s="145">
        <v>0</v>
      </c>
      <c r="D188" s="45"/>
      <c r="E188" s="43">
        <f t="shared" si="2"/>
        <v>0</v>
      </c>
    </row>
    <row r="189" spans="1:5" s="16" customFormat="1" ht="19.899999999999999" customHeight="1">
      <c r="A189" s="44">
        <v>20125</v>
      </c>
      <c r="B189" s="44" t="s">
        <v>840</v>
      </c>
      <c r="C189" s="143">
        <f>SUM(C190:C197)</f>
        <v>0</v>
      </c>
      <c r="D189" s="90">
        <f>SUM(D190:D197)</f>
        <v>0</v>
      </c>
      <c r="E189" s="43">
        <f>SUM(E195:E197)</f>
        <v>0</v>
      </c>
    </row>
    <row r="190" spans="1:5" s="16" customFormat="1" ht="19.899999999999999" hidden="1" customHeight="1">
      <c r="A190" s="46">
        <v>2012501</v>
      </c>
      <c r="B190" s="47" t="s">
        <v>107</v>
      </c>
      <c r="C190" s="145">
        <v>0</v>
      </c>
      <c r="D190" s="45">
        <v>0</v>
      </c>
      <c r="E190" s="43">
        <f t="shared" si="2"/>
        <v>0</v>
      </c>
    </row>
    <row r="191" spans="1:5" s="16" customFormat="1" ht="19.899999999999999" hidden="1" customHeight="1">
      <c r="A191" s="46">
        <v>2012502</v>
      </c>
      <c r="B191" s="47" t="s">
        <v>108</v>
      </c>
      <c r="C191" s="145">
        <v>0</v>
      </c>
      <c r="D191" s="45">
        <v>0</v>
      </c>
      <c r="E191" s="43">
        <f t="shared" si="2"/>
        <v>0</v>
      </c>
    </row>
    <row r="192" spans="1:5" s="16" customFormat="1" ht="19.899999999999999" hidden="1" customHeight="1">
      <c r="A192" s="46">
        <v>2012503</v>
      </c>
      <c r="B192" s="47" t="s">
        <v>109</v>
      </c>
      <c r="C192" s="145">
        <v>0</v>
      </c>
      <c r="D192" s="45">
        <v>0</v>
      </c>
      <c r="E192" s="43">
        <f t="shared" si="2"/>
        <v>0</v>
      </c>
    </row>
    <row r="193" spans="1:5" s="16" customFormat="1" ht="19.899999999999999" hidden="1" customHeight="1">
      <c r="A193" s="46">
        <v>2012504</v>
      </c>
      <c r="B193" s="47" t="s">
        <v>178</v>
      </c>
      <c r="C193" s="145">
        <v>0</v>
      </c>
      <c r="D193" s="45">
        <v>0</v>
      </c>
      <c r="E193" s="43">
        <f t="shared" si="2"/>
        <v>0</v>
      </c>
    </row>
    <row r="194" spans="1:5" ht="19.899999999999999" hidden="1" customHeight="1">
      <c r="A194" s="46">
        <v>2012505</v>
      </c>
      <c r="B194" s="47" t="s">
        <v>179</v>
      </c>
      <c r="C194" s="145">
        <v>0</v>
      </c>
      <c r="D194" s="45">
        <v>0</v>
      </c>
      <c r="E194" s="43">
        <f t="shared" si="2"/>
        <v>0</v>
      </c>
    </row>
    <row r="195" spans="1:5" s="16" customFormat="1" ht="19.899999999999999" customHeight="1">
      <c r="A195" s="46">
        <v>2012506</v>
      </c>
      <c r="B195" s="47" t="s">
        <v>180</v>
      </c>
      <c r="C195" s="145"/>
      <c r="D195" s="45"/>
      <c r="E195" s="43">
        <f t="shared" si="2"/>
        <v>0</v>
      </c>
    </row>
    <row r="196" spans="1:5" ht="19.899999999999999" hidden="1" customHeight="1">
      <c r="A196" s="46">
        <v>2012550</v>
      </c>
      <c r="B196" s="47" t="s">
        <v>115</v>
      </c>
      <c r="C196" s="145"/>
      <c r="D196" s="45"/>
      <c r="E196" s="43">
        <f t="shared" si="2"/>
        <v>0</v>
      </c>
    </row>
    <row r="197" spans="1:5" s="15" customFormat="1" ht="19.899999999999999" customHeight="1">
      <c r="A197" s="46">
        <v>2012599</v>
      </c>
      <c r="B197" s="47" t="s">
        <v>181</v>
      </c>
      <c r="C197" s="150"/>
      <c r="D197" s="32"/>
      <c r="E197" s="43">
        <f t="shared" si="2"/>
        <v>0</v>
      </c>
    </row>
    <row r="198" spans="1:5" ht="19.899999999999999" customHeight="1">
      <c r="A198" s="44">
        <v>20126</v>
      </c>
      <c r="B198" s="44" t="s">
        <v>841</v>
      </c>
      <c r="C198" s="143">
        <f>SUM(C199:C203)</f>
        <v>0</v>
      </c>
      <c r="D198" s="90">
        <f>SUM(D199:D203)</f>
        <v>0</v>
      </c>
      <c r="E198" s="43">
        <f>SUM(E199:E203)</f>
        <v>0</v>
      </c>
    </row>
    <row r="199" spans="1:5" s="16" customFormat="1" ht="19.899999999999999" customHeight="1">
      <c r="A199" s="46">
        <v>2012601</v>
      </c>
      <c r="B199" s="47" t="s">
        <v>107</v>
      </c>
      <c r="C199" s="145"/>
      <c r="D199" s="45"/>
      <c r="E199" s="43">
        <f t="shared" ref="E199:E261" si="3">C199+D199</f>
        <v>0</v>
      </c>
    </row>
    <row r="200" spans="1:5" s="16" customFormat="1" ht="19.899999999999999" customHeight="1">
      <c r="A200" s="46">
        <v>2012602</v>
      </c>
      <c r="B200" s="47" t="s">
        <v>108</v>
      </c>
      <c r="C200" s="145"/>
      <c r="D200" s="45"/>
      <c r="E200" s="43">
        <f t="shared" si="3"/>
        <v>0</v>
      </c>
    </row>
    <row r="201" spans="1:5" s="16" customFormat="1" ht="19.899999999999999" customHeight="1">
      <c r="A201" s="46">
        <v>2012603</v>
      </c>
      <c r="B201" s="47" t="s">
        <v>109</v>
      </c>
      <c r="C201" s="145"/>
      <c r="D201" s="45"/>
      <c r="E201" s="43">
        <f t="shared" si="3"/>
        <v>0</v>
      </c>
    </row>
    <row r="202" spans="1:5" ht="19.899999999999999" customHeight="1">
      <c r="A202" s="46">
        <v>2012604</v>
      </c>
      <c r="B202" s="47" t="s">
        <v>182</v>
      </c>
      <c r="C202" s="145"/>
      <c r="D202" s="45"/>
      <c r="E202" s="43">
        <f t="shared" si="3"/>
        <v>0</v>
      </c>
    </row>
    <row r="203" spans="1:5" s="16" customFormat="1" ht="19.899999999999999" customHeight="1">
      <c r="A203" s="46">
        <v>2012699</v>
      </c>
      <c r="B203" s="47" t="s">
        <v>183</v>
      </c>
      <c r="C203" s="145"/>
      <c r="D203" s="45"/>
      <c r="E203" s="43">
        <f t="shared" si="3"/>
        <v>0</v>
      </c>
    </row>
    <row r="204" spans="1:5" s="16" customFormat="1" ht="19.899999999999999" customHeight="1">
      <c r="A204" s="44">
        <v>20128</v>
      </c>
      <c r="B204" s="44" t="s">
        <v>843</v>
      </c>
      <c r="C204" s="143">
        <f>SUM(C205:C210)</f>
        <v>0</v>
      </c>
      <c r="D204" s="90">
        <f>SUM(D205:D210)</f>
        <v>0</v>
      </c>
      <c r="E204" s="43">
        <f>SUM(E205:E210)</f>
        <v>0</v>
      </c>
    </row>
    <row r="205" spans="1:5" s="16" customFormat="1" ht="19.899999999999999" customHeight="1">
      <c r="A205" s="46">
        <v>2012801</v>
      </c>
      <c r="B205" s="47" t="s">
        <v>107</v>
      </c>
      <c r="C205" s="145"/>
      <c r="D205" s="45"/>
      <c r="E205" s="43">
        <f t="shared" si="3"/>
        <v>0</v>
      </c>
    </row>
    <row r="206" spans="1:5" s="16" customFormat="1" ht="19.899999999999999" customHeight="1">
      <c r="A206" s="46">
        <v>2012802</v>
      </c>
      <c r="B206" s="47" t="s">
        <v>108</v>
      </c>
      <c r="C206" s="145"/>
      <c r="D206" s="45"/>
      <c r="E206" s="43">
        <f t="shared" si="3"/>
        <v>0</v>
      </c>
    </row>
    <row r="207" spans="1:5" s="16" customFormat="1" ht="19.899999999999999" customHeight="1">
      <c r="A207" s="46">
        <v>2012803</v>
      </c>
      <c r="B207" s="47" t="s">
        <v>109</v>
      </c>
      <c r="C207" s="145"/>
      <c r="D207" s="45"/>
      <c r="E207" s="43">
        <f t="shared" si="3"/>
        <v>0</v>
      </c>
    </row>
    <row r="208" spans="1:5" s="16" customFormat="1" ht="19.899999999999999" customHeight="1">
      <c r="A208" s="46">
        <v>2012804</v>
      </c>
      <c r="B208" s="47" t="s">
        <v>119</v>
      </c>
      <c r="C208" s="145"/>
      <c r="D208" s="45"/>
      <c r="E208" s="43">
        <f t="shared" si="3"/>
        <v>0</v>
      </c>
    </row>
    <row r="209" spans="1:5" s="16" customFormat="1" ht="19.899999999999999" hidden="1" customHeight="1">
      <c r="A209" s="46">
        <v>2012850</v>
      </c>
      <c r="B209" s="47" t="s">
        <v>115</v>
      </c>
      <c r="C209" s="145"/>
      <c r="D209" s="45"/>
      <c r="E209" s="43">
        <f t="shared" si="3"/>
        <v>0</v>
      </c>
    </row>
    <row r="210" spans="1:5" ht="19.899999999999999" customHeight="1">
      <c r="A210" s="46">
        <v>2012899</v>
      </c>
      <c r="B210" s="47" t="s">
        <v>184</v>
      </c>
      <c r="C210" s="145"/>
      <c r="D210" s="45"/>
      <c r="E210" s="43">
        <f t="shared" si="3"/>
        <v>0</v>
      </c>
    </row>
    <row r="211" spans="1:5" s="16" customFormat="1" ht="19.899999999999999" customHeight="1">
      <c r="A211" s="44">
        <v>20129</v>
      </c>
      <c r="B211" s="44" t="s">
        <v>844</v>
      </c>
      <c r="C211" s="143">
        <f>SUM(C212:C218)</f>
        <v>3.7</v>
      </c>
      <c r="D211" s="90">
        <f>SUM(D212:D218)</f>
        <v>0</v>
      </c>
      <c r="E211" s="43">
        <f>SUM(E212:E218)</f>
        <v>3.7</v>
      </c>
    </row>
    <row r="212" spans="1:5" s="16" customFormat="1" ht="19.899999999999999" customHeight="1">
      <c r="A212" s="46">
        <v>2012901</v>
      </c>
      <c r="B212" s="47" t="s">
        <v>107</v>
      </c>
      <c r="C212" s="145"/>
      <c r="D212" s="45"/>
      <c r="E212" s="43">
        <f t="shared" si="3"/>
        <v>0</v>
      </c>
    </row>
    <row r="213" spans="1:5" s="16" customFormat="1" ht="19.899999999999999" customHeight="1">
      <c r="A213" s="46">
        <v>2012902</v>
      </c>
      <c r="B213" s="47" t="s">
        <v>108</v>
      </c>
      <c r="C213" s="145"/>
      <c r="D213" s="45"/>
      <c r="E213" s="43">
        <f t="shared" si="3"/>
        <v>0</v>
      </c>
    </row>
    <row r="214" spans="1:5" ht="19.899999999999999" customHeight="1">
      <c r="A214" s="46">
        <v>2012903</v>
      </c>
      <c r="B214" s="47" t="s">
        <v>109</v>
      </c>
      <c r="C214" s="145"/>
      <c r="D214" s="45"/>
      <c r="E214" s="43">
        <f t="shared" si="3"/>
        <v>0</v>
      </c>
    </row>
    <row r="215" spans="1:5" s="16" customFormat="1" ht="19.899999999999999" hidden="1" customHeight="1">
      <c r="A215" s="46">
        <v>2012904</v>
      </c>
      <c r="B215" s="47" t="s">
        <v>185</v>
      </c>
      <c r="C215" s="145"/>
      <c r="D215" s="45"/>
      <c r="E215" s="43">
        <f t="shared" si="3"/>
        <v>0</v>
      </c>
    </row>
    <row r="216" spans="1:5" ht="19.899999999999999" hidden="1" customHeight="1">
      <c r="A216" s="46">
        <v>2012905</v>
      </c>
      <c r="B216" s="47" t="s">
        <v>186</v>
      </c>
      <c r="C216" s="145"/>
      <c r="D216" s="45"/>
      <c r="E216" s="43">
        <f t="shared" si="3"/>
        <v>0</v>
      </c>
    </row>
    <row r="217" spans="1:5" s="16" customFormat="1" ht="19.899999999999999" customHeight="1">
      <c r="A217" s="46">
        <v>2012950</v>
      </c>
      <c r="B217" s="47" t="s">
        <v>115</v>
      </c>
      <c r="C217" s="145"/>
      <c r="D217" s="45"/>
      <c r="E217" s="43">
        <f t="shared" si="3"/>
        <v>0</v>
      </c>
    </row>
    <row r="218" spans="1:5" ht="19.899999999999999" customHeight="1">
      <c r="A218" s="46">
        <v>2012999</v>
      </c>
      <c r="B218" s="47" t="s">
        <v>187</v>
      </c>
      <c r="C218" s="145">
        <v>3.7</v>
      </c>
      <c r="D218" s="45"/>
      <c r="E218" s="43">
        <f t="shared" si="3"/>
        <v>3.7</v>
      </c>
    </row>
    <row r="219" spans="1:5" s="16" customFormat="1" ht="19.899999999999999" customHeight="1">
      <c r="A219" s="44">
        <v>20131</v>
      </c>
      <c r="B219" s="44" t="s">
        <v>845</v>
      </c>
      <c r="C219" s="143">
        <f>SUM(C220:C225)</f>
        <v>8</v>
      </c>
      <c r="D219" s="90">
        <f>SUM(D220:D225)</f>
        <v>0</v>
      </c>
      <c r="E219" s="43">
        <f>SUM(E220:E225)</f>
        <v>8</v>
      </c>
    </row>
    <row r="220" spans="1:5" s="16" customFormat="1" ht="19.899999999999999" customHeight="1">
      <c r="A220" s="46">
        <v>2013101</v>
      </c>
      <c r="B220" s="47" t="s">
        <v>107</v>
      </c>
      <c r="C220" s="145"/>
      <c r="D220" s="45"/>
      <c r="E220" s="43">
        <f t="shared" si="3"/>
        <v>0</v>
      </c>
    </row>
    <row r="221" spans="1:5" s="16" customFormat="1" ht="19.899999999999999" customHeight="1">
      <c r="A221" s="46">
        <v>2013102</v>
      </c>
      <c r="B221" s="47" t="s">
        <v>108</v>
      </c>
      <c r="C221" s="145"/>
      <c r="D221" s="45"/>
      <c r="E221" s="43">
        <f t="shared" si="3"/>
        <v>0</v>
      </c>
    </row>
    <row r="222" spans="1:5" ht="19.899999999999999" customHeight="1">
      <c r="A222" s="46">
        <v>2013103</v>
      </c>
      <c r="B222" s="47" t="s">
        <v>109</v>
      </c>
      <c r="C222" s="145"/>
      <c r="D222" s="45"/>
      <c r="E222" s="43">
        <f t="shared" si="3"/>
        <v>0</v>
      </c>
    </row>
    <row r="223" spans="1:5" s="16" customFormat="1" ht="19.899999999999999" customHeight="1">
      <c r="A223" s="46">
        <v>2013105</v>
      </c>
      <c r="B223" s="47" t="s">
        <v>188</v>
      </c>
      <c r="C223" s="145"/>
      <c r="D223" s="45"/>
      <c r="E223" s="43">
        <f t="shared" si="3"/>
        <v>0</v>
      </c>
    </row>
    <row r="224" spans="1:5" s="16" customFormat="1" ht="19.899999999999999" customHeight="1">
      <c r="A224" s="46">
        <v>2013150</v>
      </c>
      <c r="B224" s="47" t="s">
        <v>115</v>
      </c>
      <c r="C224" s="145"/>
      <c r="D224" s="45"/>
      <c r="E224" s="43">
        <f t="shared" si="3"/>
        <v>0</v>
      </c>
    </row>
    <row r="225" spans="1:5" s="16" customFormat="1" ht="25.5" customHeight="1">
      <c r="A225" s="46">
        <v>2013199</v>
      </c>
      <c r="B225" s="47" t="s">
        <v>772</v>
      </c>
      <c r="C225" s="145">
        <v>8</v>
      </c>
      <c r="D225" s="45"/>
      <c r="E225" s="43">
        <f t="shared" si="3"/>
        <v>8</v>
      </c>
    </row>
    <row r="226" spans="1:5" s="16" customFormat="1" ht="19.899999999999999" customHeight="1">
      <c r="A226" s="44">
        <v>20132</v>
      </c>
      <c r="B226" s="44" t="s">
        <v>846</v>
      </c>
      <c r="C226" s="143">
        <f>SUM(C227:C231)</f>
        <v>2.8</v>
      </c>
      <c r="D226" s="90">
        <f>SUM(D227:D231)</f>
        <v>0</v>
      </c>
      <c r="E226" s="43">
        <f>SUM(E227:E231)</f>
        <v>50</v>
      </c>
    </row>
    <row r="227" spans="1:5" s="16" customFormat="1" ht="19.899999999999999" customHeight="1">
      <c r="A227" s="46">
        <v>2013201</v>
      </c>
      <c r="B227" s="47" t="s">
        <v>107</v>
      </c>
      <c r="C227" s="145"/>
      <c r="D227" s="45"/>
      <c r="E227" s="43">
        <f t="shared" si="3"/>
        <v>0</v>
      </c>
    </row>
    <row r="228" spans="1:5" s="16" customFormat="1" ht="19.899999999999999" customHeight="1">
      <c r="A228" s="46">
        <v>2013202</v>
      </c>
      <c r="B228" s="47" t="s">
        <v>108</v>
      </c>
      <c r="C228" s="145"/>
      <c r="D228" s="45"/>
      <c r="E228" s="43">
        <f t="shared" si="3"/>
        <v>0</v>
      </c>
    </row>
    <row r="229" spans="1:5" ht="19.899999999999999" customHeight="1">
      <c r="A229" s="46">
        <v>2013203</v>
      </c>
      <c r="B229" s="47" t="s">
        <v>109</v>
      </c>
      <c r="C229" s="145"/>
      <c r="D229" s="45"/>
      <c r="E229" s="43">
        <f t="shared" si="3"/>
        <v>0</v>
      </c>
    </row>
    <row r="230" spans="1:5" s="15" customFormat="1" ht="19.899999999999999" customHeight="1">
      <c r="A230" s="46">
        <v>2013250</v>
      </c>
      <c r="B230" s="47" t="s">
        <v>115</v>
      </c>
      <c r="C230" s="150"/>
      <c r="D230" s="89"/>
      <c r="E230" s="43">
        <f t="shared" si="3"/>
        <v>0</v>
      </c>
    </row>
    <row r="231" spans="1:5" ht="19.899999999999999" customHeight="1">
      <c r="A231" s="46">
        <v>2013299</v>
      </c>
      <c r="B231" s="47" t="s">
        <v>189</v>
      </c>
      <c r="C231" s="145">
        <v>2.8</v>
      </c>
      <c r="D231" s="45"/>
      <c r="E231" s="43">
        <v>50</v>
      </c>
    </row>
    <row r="232" spans="1:5" s="16" customFormat="1" ht="19.899999999999999" customHeight="1">
      <c r="A232" s="44">
        <v>20133</v>
      </c>
      <c r="B232" s="44" t="s">
        <v>847</v>
      </c>
      <c r="C232" s="143">
        <f>SUM(C233:C237)</f>
        <v>4</v>
      </c>
      <c r="D232" s="90">
        <f>SUM(D233:D237)</f>
        <v>0</v>
      </c>
      <c r="E232" s="43">
        <f>SUM(E233:E237)</f>
        <v>4</v>
      </c>
    </row>
    <row r="233" spans="1:5" s="16" customFormat="1" ht="19.899999999999999" customHeight="1">
      <c r="A233" s="46">
        <v>2013301</v>
      </c>
      <c r="B233" s="47" t="s">
        <v>107</v>
      </c>
      <c r="C233" s="145"/>
      <c r="D233" s="45"/>
      <c r="E233" s="43">
        <f t="shared" si="3"/>
        <v>0</v>
      </c>
    </row>
    <row r="234" spans="1:5" s="16" customFormat="1" ht="19.899999999999999" customHeight="1">
      <c r="A234" s="46">
        <v>2013302</v>
      </c>
      <c r="B234" s="47" t="s">
        <v>108</v>
      </c>
      <c r="C234" s="145"/>
      <c r="D234" s="45"/>
      <c r="E234" s="43">
        <f t="shared" si="3"/>
        <v>0</v>
      </c>
    </row>
    <row r="235" spans="1:5" s="16" customFormat="1" ht="19.899999999999999" customHeight="1">
      <c r="A235" s="46">
        <v>2013303</v>
      </c>
      <c r="B235" s="47" t="s">
        <v>109</v>
      </c>
      <c r="C235" s="145"/>
      <c r="D235" s="45"/>
      <c r="E235" s="43">
        <f t="shared" si="3"/>
        <v>0</v>
      </c>
    </row>
    <row r="236" spans="1:5" s="16" customFormat="1" ht="19.899999999999999" hidden="1" customHeight="1">
      <c r="A236" s="46">
        <v>2013350</v>
      </c>
      <c r="B236" s="47" t="s">
        <v>115</v>
      </c>
      <c r="C236" s="145"/>
      <c r="D236" s="45"/>
      <c r="E236" s="43">
        <f t="shared" si="3"/>
        <v>0</v>
      </c>
    </row>
    <row r="237" spans="1:5" s="16" customFormat="1" ht="19.899999999999999" customHeight="1">
      <c r="A237" s="46">
        <v>2013399</v>
      </c>
      <c r="B237" s="47" t="s">
        <v>190</v>
      </c>
      <c r="C237" s="145">
        <v>4</v>
      </c>
      <c r="D237" s="45"/>
      <c r="E237" s="43">
        <f t="shared" si="3"/>
        <v>4</v>
      </c>
    </row>
    <row r="238" spans="1:5" s="16" customFormat="1" ht="19.899999999999999" customHeight="1">
      <c r="A238" s="44">
        <v>20134</v>
      </c>
      <c r="B238" s="44" t="s">
        <v>848</v>
      </c>
      <c r="C238" s="143">
        <f>SUM(C239:C243)</f>
        <v>0</v>
      </c>
      <c r="D238" s="90">
        <f>SUM(D239:D243)</f>
        <v>0</v>
      </c>
      <c r="E238" s="43">
        <f>SUM(E239:E243)</f>
        <v>0</v>
      </c>
    </row>
    <row r="239" spans="1:5" s="16" customFormat="1" ht="19.899999999999999" customHeight="1">
      <c r="A239" s="46">
        <v>2013401</v>
      </c>
      <c r="B239" s="47" t="s">
        <v>107</v>
      </c>
      <c r="C239" s="145"/>
      <c r="D239" s="45"/>
      <c r="E239" s="43">
        <f t="shared" si="3"/>
        <v>0</v>
      </c>
    </row>
    <row r="240" spans="1:5" s="16" customFormat="1" ht="19.899999999999999" customHeight="1">
      <c r="A240" s="46">
        <v>2013402</v>
      </c>
      <c r="B240" s="47" t="s">
        <v>108</v>
      </c>
      <c r="C240" s="145"/>
      <c r="D240" s="45"/>
      <c r="E240" s="43">
        <f t="shared" si="3"/>
        <v>0</v>
      </c>
    </row>
    <row r="241" spans="1:5" s="16" customFormat="1" ht="19.899999999999999" hidden="1" customHeight="1">
      <c r="A241" s="46">
        <v>2013403</v>
      </c>
      <c r="B241" s="47" t="s">
        <v>109</v>
      </c>
      <c r="C241" s="145"/>
      <c r="D241" s="45"/>
      <c r="E241" s="43">
        <f t="shared" si="3"/>
        <v>0</v>
      </c>
    </row>
    <row r="242" spans="1:5" s="16" customFormat="1" ht="19.899999999999999" hidden="1" customHeight="1">
      <c r="A242" s="46">
        <v>2013450</v>
      </c>
      <c r="B242" s="47" t="s">
        <v>115</v>
      </c>
      <c r="C242" s="145"/>
      <c r="D242" s="45"/>
      <c r="E242" s="43">
        <f t="shared" si="3"/>
        <v>0</v>
      </c>
    </row>
    <row r="243" spans="1:5" ht="19.899999999999999" customHeight="1">
      <c r="A243" s="46">
        <v>2013499</v>
      </c>
      <c r="B243" s="47" t="s">
        <v>191</v>
      </c>
      <c r="C243" s="145"/>
      <c r="D243" s="45"/>
      <c r="E243" s="43">
        <f t="shared" si="3"/>
        <v>0</v>
      </c>
    </row>
    <row r="244" spans="1:5" ht="19.899999999999999" hidden="1" customHeight="1">
      <c r="A244" s="44">
        <v>20135</v>
      </c>
      <c r="B244" s="44" t="s">
        <v>849</v>
      </c>
      <c r="C244" s="143">
        <f>SUM(C245:C249)</f>
        <v>0</v>
      </c>
      <c r="D244" s="90">
        <f>SUM(D245:D249)</f>
        <v>0</v>
      </c>
      <c r="E244" s="43">
        <f t="shared" si="3"/>
        <v>0</v>
      </c>
    </row>
    <row r="245" spans="1:5" ht="19.899999999999999" hidden="1" customHeight="1">
      <c r="A245" s="46">
        <v>2013501</v>
      </c>
      <c r="B245" s="47" t="s">
        <v>107</v>
      </c>
      <c r="C245" s="145">
        <v>0</v>
      </c>
      <c r="D245" s="45"/>
      <c r="E245" s="43">
        <f t="shared" si="3"/>
        <v>0</v>
      </c>
    </row>
    <row r="246" spans="1:5" s="15" customFormat="1" ht="19.899999999999999" hidden="1" customHeight="1">
      <c r="A246" s="46">
        <v>2013502</v>
      </c>
      <c r="B246" s="47" t="s">
        <v>108</v>
      </c>
      <c r="C246" s="141">
        <v>0</v>
      </c>
      <c r="D246" s="42"/>
      <c r="E246" s="43">
        <f t="shared" si="3"/>
        <v>0</v>
      </c>
    </row>
    <row r="247" spans="1:5" ht="19.899999999999999" hidden="1" customHeight="1">
      <c r="A247" s="46">
        <v>2013503</v>
      </c>
      <c r="B247" s="47" t="s">
        <v>109</v>
      </c>
      <c r="C247" s="145">
        <v>0</v>
      </c>
      <c r="D247" s="45"/>
      <c r="E247" s="43">
        <f t="shared" si="3"/>
        <v>0</v>
      </c>
    </row>
    <row r="248" spans="1:5" s="16" customFormat="1" ht="19.899999999999999" hidden="1" customHeight="1">
      <c r="A248" s="46">
        <v>2013550</v>
      </c>
      <c r="B248" s="47" t="s">
        <v>115</v>
      </c>
      <c r="C248" s="145">
        <v>0</v>
      </c>
      <c r="D248" s="45"/>
      <c r="E248" s="43">
        <f t="shared" si="3"/>
        <v>0</v>
      </c>
    </row>
    <row r="249" spans="1:5" s="16" customFormat="1" ht="19.899999999999999" hidden="1" customHeight="1">
      <c r="A249" s="46">
        <v>2013599</v>
      </c>
      <c r="B249" s="47" t="s">
        <v>773</v>
      </c>
      <c r="C249" s="145">
        <v>0</v>
      </c>
      <c r="D249" s="45"/>
      <c r="E249" s="43">
        <f t="shared" si="3"/>
        <v>0</v>
      </c>
    </row>
    <row r="250" spans="1:5" s="16" customFormat="1" ht="19.899999999999999" hidden="1" customHeight="1">
      <c r="A250" s="44">
        <v>20136</v>
      </c>
      <c r="B250" s="44" t="s">
        <v>850</v>
      </c>
      <c r="C250" s="143">
        <f>SUM(C251:C255)</f>
        <v>0</v>
      </c>
      <c r="D250" s="90">
        <f>SUM(D251:D255)</f>
        <v>0</v>
      </c>
      <c r="E250" s="43">
        <f t="shared" si="3"/>
        <v>0</v>
      </c>
    </row>
    <row r="251" spans="1:5" s="16" customFormat="1" ht="19.899999999999999" hidden="1" customHeight="1">
      <c r="A251" s="46">
        <v>2013601</v>
      </c>
      <c r="B251" s="47" t="s">
        <v>107</v>
      </c>
      <c r="C251" s="145">
        <v>0</v>
      </c>
      <c r="D251" s="45"/>
      <c r="E251" s="43">
        <f t="shared" si="3"/>
        <v>0</v>
      </c>
    </row>
    <row r="252" spans="1:5" s="16" customFormat="1" ht="19.899999999999999" hidden="1" customHeight="1">
      <c r="A252" s="46">
        <v>2013602</v>
      </c>
      <c r="B252" s="47" t="s">
        <v>108</v>
      </c>
      <c r="C252" s="145">
        <v>0</v>
      </c>
      <c r="D252" s="45"/>
      <c r="E252" s="43">
        <f t="shared" si="3"/>
        <v>0</v>
      </c>
    </row>
    <row r="253" spans="1:5" s="16" customFormat="1" ht="19.899999999999999" hidden="1" customHeight="1">
      <c r="A253" s="46">
        <v>2013603</v>
      </c>
      <c r="B253" s="47" t="s">
        <v>109</v>
      </c>
      <c r="C253" s="145">
        <v>0</v>
      </c>
      <c r="D253" s="45"/>
      <c r="E253" s="43">
        <f t="shared" si="3"/>
        <v>0</v>
      </c>
    </row>
    <row r="254" spans="1:5" s="16" customFormat="1" ht="19.899999999999999" hidden="1" customHeight="1">
      <c r="A254" s="46">
        <v>2013650</v>
      </c>
      <c r="B254" s="47" t="s">
        <v>115</v>
      </c>
      <c r="C254" s="145">
        <v>0</v>
      </c>
      <c r="D254" s="45"/>
      <c r="E254" s="43">
        <f t="shared" si="3"/>
        <v>0</v>
      </c>
    </row>
    <row r="255" spans="1:5" s="16" customFormat="1" ht="19.899999999999999" hidden="1" customHeight="1">
      <c r="A255" s="46">
        <v>2013699</v>
      </c>
      <c r="B255" s="47" t="s">
        <v>774</v>
      </c>
      <c r="C255" s="145">
        <v>0</v>
      </c>
      <c r="D255" s="45"/>
      <c r="E255" s="43">
        <f t="shared" si="3"/>
        <v>0</v>
      </c>
    </row>
    <row r="256" spans="1:5" s="16" customFormat="1" ht="19.899999999999999" customHeight="1">
      <c r="A256" s="44">
        <v>20199</v>
      </c>
      <c r="B256" s="44" t="s">
        <v>851</v>
      </c>
      <c r="C256" s="143">
        <f>SUM(C257:C258)</f>
        <v>0</v>
      </c>
      <c r="D256" s="90">
        <f>SUM(D257:D258)</f>
        <v>0</v>
      </c>
      <c r="E256" s="43">
        <f>E258</f>
        <v>0</v>
      </c>
    </row>
    <row r="257" spans="1:5" ht="19.899999999999999" hidden="1" customHeight="1">
      <c r="A257" s="46">
        <v>2019901</v>
      </c>
      <c r="B257" s="47" t="s">
        <v>193</v>
      </c>
      <c r="C257" s="145">
        <v>0</v>
      </c>
      <c r="D257" s="45"/>
      <c r="E257" s="43">
        <f t="shared" si="3"/>
        <v>0</v>
      </c>
    </row>
    <row r="258" spans="1:5" s="16" customFormat="1" ht="19.899999999999999" customHeight="1">
      <c r="A258" s="46">
        <v>2019999</v>
      </c>
      <c r="B258" s="47" t="s">
        <v>192</v>
      </c>
      <c r="C258" s="145"/>
      <c r="D258" s="45"/>
      <c r="E258" s="43">
        <f t="shared" si="3"/>
        <v>0</v>
      </c>
    </row>
    <row r="259" spans="1:5" s="16" customFormat="1" ht="19.899999999999999" customHeight="1">
      <c r="A259" s="44">
        <v>203</v>
      </c>
      <c r="B259" s="44" t="s">
        <v>194</v>
      </c>
      <c r="C259" s="143">
        <f>SUM(C260,C262,C264,C266,C275)</f>
        <v>16</v>
      </c>
      <c r="D259" s="90">
        <f>SUM(D260,D262,D264,D266,D275)</f>
        <v>0</v>
      </c>
      <c r="E259" s="43">
        <f t="shared" si="3"/>
        <v>16</v>
      </c>
    </row>
    <row r="260" spans="1:5" s="16" customFormat="1" ht="19.899999999999999" hidden="1" customHeight="1">
      <c r="A260" s="44">
        <v>20301</v>
      </c>
      <c r="B260" s="44" t="s">
        <v>852</v>
      </c>
      <c r="C260" s="143">
        <f>C261</f>
        <v>0</v>
      </c>
      <c r="D260" s="90">
        <f>D261</f>
        <v>0</v>
      </c>
      <c r="E260" s="43">
        <f t="shared" si="3"/>
        <v>0</v>
      </c>
    </row>
    <row r="261" spans="1:5" s="16" customFormat="1" ht="19.899999999999999" hidden="1" customHeight="1">
      <c r="A261" s="46">
        <v>2030101</v>
      </c>
      <c r="B261" s="47" t="s">
        <v>775</v>
      </c>
      <c r="C261" s="145">
        <v>0</v>
      </c>
      <c r="D261" s="45"/>
      <c r="E261" s="43">
        <f t="shared" si="3"/>
        <v>0</v>
      </c>
    </row>
    <row r="262" spans="1:5" s="16" customFormat="1" ht="19.899999999999999" hidden="1" customHeight="1">
      <c r="A262" s="44">
        <v>20304</v>
      </c>
      <c r="B262" s="44" t="s">
        <v>853</v>
      </c>
      <c r="C262" s="143">
        <f>C263</f>
        <v>0</v>
      </c>
      <c r="D262" s="90">
        <f>D263</f>
        <v>0</v>
      </c>
      <c r="E262" s="43">
        <f t="shared" ref="E262:E325" si="4">C262+D262</f>
        <v>0</v>
      </c>
    </row>
    <row r="263" spans="1:5" s="16" customFormat="1" ht="19.899999999999999" hidden="1" customHeight="1">
      <c r="A263" s="46">
        <v>2030401</v>
      </c>
      <c r="B263" s="47" t="s">
        <v>776</v>
      </c>
      <c r="C263" s="145">
        <v>0</v>
      </c>
      <c r="D263" s="45"/>
      <c r="E263" s="43">
        <f t="shared" si="4"/>
        <v>0</v>
      </c>
    </row>
    <row r="264" spans="1:5" s="16" customFormat="1" ht="19.899999999999999" hidden="1" customHeight="1">
      <c r="A264" s="44">
        <v>20305</v>
      </c>
      <c r="B264" s="44" t="s">
        <v>854</v>
      </c>
      <c r="C264" s="143">
        <f>C265</f>
        <v>0</v>
      </c>
      <c r="D264" s="90">
        <f>D265</f>
        <v>0</v>
      </c>
      <c r="E264" s="43">
        <f t="shared" si="4"/>
        <v>0</v>
      </c>
    </row>
    <row r="265" spans="1:5" s="16" customFormat="1" ht="19.899999999999999" hidden="1" customHeight="1">
      <c r="A265" s="46">
        <v>2030501</v>
      </c>
      <c r="B265" s="47" t="s">
        <v>777</v>
      </c>
      <c r="C265" s="145">
        <v>0</v>
      </c>
      <c r="D265" s="45"/>
      <c r="E265" s="43">
        <f t="shared" si="4"/>
        <v>0</v>
      </c>
    </row>
    <row r="266" spans="1:5" s="16" customFormat="1" ht="19.899999999999999" customHeight="1">
      <c r="A266" s="44">
        <v>20306</v>
      </c>
      <c r="B266" s="44" t="s">
        <v>855</v>
      </c>
      <c r="C266" s="143">
        <f>SUM(C267:C274)</f>
        <v>16</v>
      </c>
      <c r="D266" s="90">
        <f>SUM(D267:D274)</f>
        <v>0</v>
      </c>
      <c r="E266" s="43">
        <f>SUM(E267:E274)</f>
        <v>16</v>
      </c>
    </row>
    <row r="267" spans="1:5" s="16" customFormat="1" ht="19.899999999999999" customHeight="1">
      <c r="A267" s="46">
        <v>2030601</v>
      </c>
      <c r="B267" s="47" t="s">
        <v>195</v>
      </c>
      <c r="C267" s="145">
        <v>16</v>
      </c>
      <c r="D267" s="45"/>
      <c r="E267" s="43">
        <f t="shared" si="4"/>
        <v>16</v>
      </c>
    </row>
    <row r="268" spans="1:5" s="16" customFormat="1" ht="19.899999999999999" hidden="1" customHeight="1">
      <c r="A268" s="46">
        <v>2030602</v>
      </c>
      <c r="B268" s="47" t="s">
        <v>196</v>
      </c>
      <c r="C268" s="145"/>
      <c r="D268" s="45"/>
      <c r="E268" s="43">
        <f t="shared" si="4"/>
        <v>0</v>
      </c>
    </row>
    <row r="269" spans="1:5" s="16" customFormat="1" ht="19.899999999999999" customHeight="1">
      <c r="A269" s="46">
        <v>2030603</v>
      </c>
      <c r="B269" s="47" t="s">
        <v>197</v>
      </c>
      <c r="C269" s="145"/>
      <c r="D269" s="45"/>
      <c r="E269" s="43">
        <f t="shared" si="4"/>
        <v>0</v>
      </c>
    </row>
    <row r="270" spans="1:5" s="16" customFormat="1" ht="19.899999999999999" hidden="1" customHeight="1">
      <c r="A270" s="46">
        <v>2030604</v>
      </c>
      <c r="B270" s="47" t="s">
        <v>198</v>
      </c>
      <c r="C270" s="145"/>
      <c r="D270" s="45"/>
      <c r="E270" s="43">
        <f t="shared" si="4"/>
        <v>0</v>
      </c>
    </row>
    <row r="271" spans="1:5" s="16" customFormat="1" ht="19.899999999999999" hidden="1" customHeight="1">
      <c r="A271" s="46">
        <v>2030605</v>
      </c>
      <c r="B271" s="47" t="s">
        <v>199</v>
      </c>
      <c r="C271" s="145"/>
      <c r="D271" s="45"/>
      <c r="E271" s="43">
        <f t="shared" si="4"/>
        <v>0</v>
      </c>
    </row>
    <row r="272" spans="1:5" ht="19.899999999999999" customHeight="1">
      <c r="A272" s="46">
        <v>2030606</v>
      </c>
      <c r="B272" s="47" t="s">
        <v>200</v>
      </c>
      <c r="C272" s="145"/>
      <c r="D272" s="45"/>
      <c r="E272" s="43">
        <f t="shared" si="4"/>
        <v>0</v>
      </c>
    </row>
    <row r="273" spans="1:5" s="16" customFormat="1" ht="19.899999999999999" hidden="1" customHeight="1">
      <c r="A273" s="46">
        <v>2030607</v>
      </c>
      <c r="B273" s="47" t="s">
        <v>201</v>
      </c>
      <c r="C273" s="145"/>
      <c r="D273" s="45"/>
      <c r="E273" s="43">
        <f t="shared" si="4"/>
        <v>0</v>
      </c>
    </row>
    <row r="274" spans="1:5" ht="19.899999999999999" customHeight="1">
      <c r="A274" s="46">
        <v>2030699</v>
      </c>
      <c r="B274" s="47" t="s">
        <v>202</v>
      </c>
      <c r="C274" s="145"/>
      <c r="D274" s="45"/>
      <c r="E274" s="43">
        <f t="shared" si="4"/>
        <v>0</v>
      </c>
    </row>
    <row r="275" spans="1:5" ht="19.899999999999999" customHeight="1">
      <c r="A275" s="44">
        <v>20399</v>
      </c>
      <c r="B275" s="44" t="s">
        <v>856</v>
      </c>
      <c r="C275" s="143">
        <f>C276</f>
        <v>0</v>
      </c>
      <c r="D275" s="90">
        <f>D276</f>
        <v>0</v>
      </c>
      <c r="E275" s="43">
        <f>E276</f>
        <v>0</v>
      </c>
    </row>
    <row r="276" spans="1:5" ht="19.899999999999999" customHeight="1">
      <c r="A276" s="46">
        <v>2039901</v>
      </c>
      <c r="B276" s="47" t="s">
        <v>203</v>
      </c>
      <c r="C276" s="145"/>
      <c r="D276" s="45"/>
      <c r="E276" s="43">
        <f t="shared" si="4"/>
        <v>0</v>
      </c>
    </row>
    <row r="277" spans="1:5" s="15" customFormat="1" ht="19.899999999999999" customHeight="1">
      <c r="A277" s="44">
        <v>204</v>
      </c>
      <c r="B277" s="44" t="s">
        <v>204</v>
      </c>
      <c r="C277" s="142">
        <f>SUM(C278,C288,C310,C317,C329,C338,C352,C361,C370,C378,C386,C395)</f>
        <v>255.19</v>
      </c>
      <c r="D277" s="101">
        <f>SUM(D278,D288,D310,D317,D329,D338,D352,D361,D370,D378,D386,D395)</f>
        <v>12</v>
      </c>
      <c r="E277" s="43">
        <f>E278+E288+E317+E329+E338+E352+E395</f>
        <v>282.19</v>
      </c>
    </row>
    <row r="278" spans="1:5" ht="19.899999999999999" customHeight="1">
      <c r="A278" s="44">
        <v>20401</v>
      </c>
      <c r="B278" s="44" t="s">
        <v>857</v>
      </c>
      <c r="C278" s="143">
        <f>SUM(C279:C287)</f>
        <v>0</v>
      </c>
      <c r="D278" s="90">
        <f>SUM(D279:D287)</f>
        <v>0</v>
      </c>
      <c r="E278" s="43">
        <f>SUM(E281:E287)</f>
        <v>0</v>
      </c>
    </row>
    <row r="279" spans="1:5" s="16" customFormat="1" ht="19.899999999999999" hidden="1" customHeight="1">
      <c r="A279" s="46">
        <v>2040101</v>
      </c>
      <c r="B279" s="47" t="s">
        <v>205</v>
      </c>
      <c r="C279" s="145">
        <v>0</v>
      </c>
      <c r="D279" s="45">
        <v>0</v>
      </c>
      <c r="E279" s="43">
        <f t="shared" si="4"/>
        <v>0</v>
      </c>
    </row>
    <row r="280" spans="1:5" s="16" customFormat="1" ht="19.899999999999999" hidden="1" customHeight="1">
      <c r="A280" s="46">
        <v>2040102</v>
      </c>
      <c r="B280" s="47" t="s">
        <v>206</v>
      </c>
      <c r="C280" s="145">
        <v>0</v>
      </c>
      <c r="D280" s="45">
        <v>0</v>
      </c>
      <c r="E280" s="43">
        <f t="shared" si="4"/>
        <v>0</v>
      </c>
    </row>
    <row r="281" spans="1:5" s="16" customFormat="1" ht="19.899999999999999" customHeight="1">
      <c r="A281" s="46">
        <v>2040103</v>
      </c>
      <c r="B281" s="47" t="s">
        <v>207</v>
      </c>
      <c r="C281" s="145"/>
      <c r="D281" s="45"/>
      <c r="E281" s="43">
        <f t="shared" si="4"/>
        <v>0</v>
      </c>
    </row>
    <row r="282" spans="1:5" s="16" customFormat="1" ht="19.899999999999999" hidden="1" customHeight="1">
      <c r="A282" s="46">
        <v>2040104</v>
      </c>
      <c r="B282" s="47" t="s">
        <v>208</v>
      </c>
      <c r="C282" s="145"/>
      <c r="D282" s="45"/>
      <c r="E282" s="43">
        <f t="shared" si="4"/>
        <v>0</v>
      </c>
    </row>
    <row r="283" spans="1:5" s="16" customFormat="1" ht="19.899999999999999" hidden="1" customHeight="1">
      <c r="A283" s="46">
        <v>2040105</v>
      </c>
      <c r="B283" s="47" t="s">
        <v>209</v>
      </c>
      <c r="C283" s="145"/>
      <c r="D283" s="45"/>
      <c r="E283" s="43">
        <f t="shared" si="4"/>
        <v>0</v>
      </c>
    </row>
    <row r="284" spans="1:5" s="16" customFormat="1" ht="19.899999999999999" hidden="1" customHeight="1">
      <c r="A284" s="46">
        <v>2040106</v>
      </c>
      <c r="B284" s="47" t="s">
        <v>210</v>
      </c>
      <c r="C284" s="145"/>
      <c r="D284" s="45"/>
      <c r="E284" s="43">
        <f t="shared" si="4"/>
        <v>0</v>
      </c>
    </row>
    <row r="285" spans="1:5" s="16" customFormat="1" ht="19.899999999999999" hidden="1" customHeight="1">
      <c r="A285" s="46">
        <v>2040107</v>
      </c>
      <c r="B285" s="47" t="s">
        <v>211</v>
      </c>
      <c r="C285" s="145"/>
      <c r="D285" s="45"/>
      <c r="E285" s="43">
        <f t="shared" si="4"/>
        <v>0</v>
      </c>
    </row>
    <row r="286" spans="1:5" s="16" customFormat="1" ht="19.899999999999999" hidden="1" customHeight="1">
      <c r="A286" s="46">
        <v>2040108</v>
      </c>
      <c r="B286" s="47" t="s">
        <v>212</v>
      </c>
      <c r="C286" s="145"/>
      <c r="D286" s="45"/>
      <c r="E286" s="43">
        <f t="shared" si="4"/>
        <v>0</v>
      </c>
    </row>
    <row r="287" spans="1:5" s="16" customFormat="1" ht="19.899999999999999" customHeight="1">
      <c r="A287" s="46">
        <v>2040199</v>
      </c>
      <c r="B287" s="47" t="s">
        <v>213</v>
      </c>
      <c r="C287" s="145"/>
      <c r="D287" s="45"/>
      <c r="E287" s="43">
        <f t="shared" si="4"/>
        <v>0</v>
      </c>
    </row>
    <row r="288" spans="1:5" ht="19.899999999999999" customHeight="1">
      <c r="A288" s="44">
        <v>20402</v>
      </c>
      <c r="B288" s="44" t="s">
        <v>858</v>
      </c>
      <c r="C288" s="143">
        <f>SUM(C289:C309)</f>
        <v>165.07</v>
      </c>
      <c r="D288" s="90">
        <f>SUM(D289:D309)</f>
        <v>10</v>
      </c>
      <c r="E288" s="43">
        <f>SUM(E289:E309)</f>
        <v>189.07</v>
      </c>
    </row>
    <row r="289" spans="1:5" s="16" customFormat="1" ht="19.899999999999999" customHeight="1">
      <c r="A289" s="46">
        <v>2040201</v>
      </c>
      <c r="B289" s="47" t="s">
        <v>107</v>
      </c>
      <c r="C289" s="145">
        <v>118</v>
      </c>
      <c r="D289" s="45">
        <v>10</v>
      </c>
      <c r="E289" s="43">
        <v>132</v>
      </c>
    </row>
    <row r="290" spans="1:5" s="16" customFormat="1" ht="19.899999999999999" customHeight="1">
      <c r="A290" s="46">
        <v>2040202</v>
      </c>
      <c r="B290" s="47" t="s">
        <v>108</v>
      </c>
      <c r="C290" s="145">
        <v>12.07</v>
      </c>
      <c r="D290" s="45"/>
      <c r="E290" s="43">
        <f t="shared" si="4"/>
        <v>12.07</v>
      </c>
    </row>
    <row r="291" spans="1:5" s="16" customFormat="1" ht="19.899999999999999" customHeight="1">
      <c r="A291" s="46">
        <v>2040203</v>
      </c>
      <c r="B291" s="47" t="s">
        <v>109</v>
      </c>
      <c r="C291" s="145"/>
      <c r="D291" s="45"/>
      <c r="E291" s="43">
        <f t="shared" si="4"/>
        <v>0</v>
      </c>
    </row>
    <row r="292" spans="1:5" s="16" customFormat="1" ht="19.899999999999999" customHeight="1">
      <c r="A292" s="46">
        <v>2040204</v>
      </c>
      <c r="B292" s="47" t="s">
        <v>214</v>
      </c>
      <c r="C292" s="145"/>
      <c r="D292" s="45"/>
      <c r="E292" s="43">
        <f t="shared" si="4"/>
        <v>0</v>
      </c>
    </row>
    <row r="293" spans="1:5" s="16" customFormat="1" ht="19.899999999999999" customHeight="1">
      <c r="A293" s="46">
        <v>2040205</v>
      </c>
      <c r="B293" s="47" t="s">
        <v>778</v>
      </c>
      <c r="C293" s="145"/>
      <c r="D293" s="45"/>
      <c r="E293" s="43">
        <f t="shared" si="4"/>
        <v>0</v>
      </c>
    </row>
    <row r="294" spans="1:5" s="16" customFormat="1" ht="19.899999999999999" customHeight="1">
      <c r="A294" s="46">
        <v>2040206</v>
      </c>
      <c r="B294" s="47" t="s">
        <v>779</v>
      </c>
      <c r="C294" s="145"/>
      <c r="D294" s="45"/>
      <c r="E294" s="43">
        <f t="shared" si="4"/>
        <v>0</v>
      </c>
    </row>
    <row r="295" spans="1:5" s="16" customFormat="1" ht="19.899999999999999" hidden="1" customHeight="1">
      <c r="A295" s="46">
        <v>2040207</v>
      </c>
      <c r="B295" s="47" t="s">
        <v>780</v>
      </c>
      <c r="C295" s="145"/>
      <c r="D295" s="45"/>
      <c r="E295" s="43">
        <f t="shared" si="4"/>
        <v>0</v>
      </c>
    </row>
    <row r="296" spans="1:5" s="16" customFormat="1" ht="19.899999999999999" hidden="1" customHeight="1">
      <c r="A296" s="46">
        <v>2040208</v>
      </c>
      <c r="B296" s="47" t="s">
        <v>215</v>
      </c>
      <c r="C296" s="145"/>
      <c r="D296" s="45"/>
      <c r="E296" s="43">
        <f t="shared" si="4"/>
        <v>0</v>
      </c>
    </row>
    <row r="297" spans="1:5" s="16" customFormat="1" ht="19.899999999999999" hidden="1" customHeight="1">
      <c r="A297" s="46">
        <v>2040209</v>
      </c>
      <c r="B297" s="47" t="s">
        <v>216</v>
      </c>
      <c r="C297" s="145"/>
      <c r="D297" s="45"/>
      <c r="E297" s="43">
        <f t="shared" si="4"/>
        <v>0</v>
      </c>
    </row>
    <row r="298" spans="1:5" s="16" customFormat="1" ht="19.899999999999999" customHeight="1">
      <c r="A298" s="46">
        <v>2040210</v>
      </c>
      <c r="B298" s="47" t="s">
        <v>217</v>
      </c>
      <c r="C298" s="145"/>
      <c r="D298" s="45"/>
      <c r="E298" s="43">
        <f t="shared" si="4"/>
        <v>0</v>
      </c>
    </row>
    <row r="299" spans="1:5" s="16" customFormat="1" ht="19.899999999999999" customHeight="1">
      <c r="A299" s="46">
        <v>2040211</v>
      </c>
      <c r="B299" s="47" t="s">
        <v>218</v>
      </c>
      <c r="C299" s="145">
        <v>5</v>
      </c>
      <c r="D299" s="45"/>
      <c r="E299" s="43">
        <f t="shared" si="4"/>
        <v>5</v>
      </c>
    </row>
    <row r="300" spans="1:5" s="16" customFormat="1" ht="19.899999999999999" customHeight="1">
      <c r="A300" s="46">
        <v>2040212</v>
      </c>
      <c r="B300" s="47" t="s">
        <v>219</v>
      </c>
      <c r="C300" s="145"/>
      <c r="D300" s="45"/>
      <c r="E300" s="43">
        <f t="shared" si="4"/>
        <v>0</v>
      </c>
    </row>
    <row r="301" spans="1:5" ht="19.899999999999999" hidden="1" customHeight="1">
      <c r="A301" s="46">
        <v>2040213</v>
      </c>
      <c r="B301" s="47" t="s">
        <v>220</v>
      </c>
      <c r="C301" s="145"/>
      <c r="D301" s="45"/>
      <c r="E301" s="43">
        <f t="shared" si="4"/>
        <v>0</v>
      </c>
    </row>
    <row r="302" spans="1:5" s="16" customFormat="1" ht="19.899999999999999" hidden="1" customHeight="1">
      <c r="A302" s="46">
        <v>2040214</v>
      </c>
      <c r="B302" s="47" t="s">
        <v>221</v>
      </c>
      <c r="C302" s="145"/>
      <c r="D302" s="45"/>
      <c r="E302" s="43">
        <f t="shared" si="4"/>
        <v>0</v>
      </c>
    </row>
    <row r="303" spans="1:5" s="16" customFormat="1" ht="19.899999999999999" customHeight="1">
      <c r="A303" s="46">
        <v>2040215</v>
      </c>
      <c r="B303" s="47" t="s">
        <v>222</v>
      </c>
      <c r="C303" s="145"/>
      <c r="D303" s="45"/>
      <c r="E303" s="43">
        <f t="shared" si="4"/>
        <v>0</v>
      </c>
    </row>
    <row r="304" spans="1:5" s="16" customFormat="1" ht="19.899999999999999" customHeight="1">
      <c r="A304" s="46">
        <v>2040216</v>
      </c>
      <c r="B304" s="47" t="s">
        <v>223</v>
      </c>
      <c r="C304" s="145"/>
      <c r="D304" s="45"/>
      <c r="E304" s="43">
        <f t="shared" si="4"/>
        <v>0</v>
      </c>
    </row>
    <row r="305" spans="1:5" s="16" customFormat="1" ht="19.899999999999999" customHeight="1">
      <c r="A305" s="46">
        <v>2040217</v>
      </c>
      <c r="B305" s="47" t="s">
        <v>224</v>
      </c>
      <c r="C305" s="145"/>
      <c r="D305" s="45"/>
      <c r="E305" s="43">
        <f t="shared" si="4"/>
        <v>0</v>
      </c>
    </row>
    <row r="306" spans="1:5" ht="19.899999999999999" hidden="1" customHeight="1">
      <c r="A306" s="46">
        <v>2040218</v>
      </c>
      <c r="B306" s="47" t="s">
        <v>225</v>
      </c>
      <c r="C306" s="145"/>
      <c r="D306" s="45"/>
      <c r="E306" s="43">
        <f t="shared" si="4"/>
        <v>0</v>
      </c>
    </row>
    <row r="307" spans="1:5" ht="19.899999999999999" customHeight="1">
      <c r="A307" s="46">
        <v>2040219</v>
      </c>
      <c r="B307" s="47" t="s">
        <v>141</v>
      </c>
      <c r="C307" s="145"/>
      <c r="D307" s="45"/>
      <c r="E307" s="43">
        <f t="shared" si="4"/>
        <v>0</v>
      </c>
    </row>
    <row r="308" spans="1:5" s="16" customFormat="1" ht="19.899999999999999" hidden="1" customHeight="1">
      <c r="A308" s="46">
        <v>2040250</v>
      </c>
      <c r="B308" s="47" t="s">
        <v>115</v>
      </c>
      <c r="C308" s="145"/>
      <c r="D308" s="45"/>
      <c r="E308" s="43">
        <f t="shared" si="4"/>
        <v>0</v>
      </c>
    </row>
    <row r="309" spans="1:5" s="16" customFormat="1" ht="19.899999999999999" customHeight="1">
      <c r="A309" s="46">
        <v>2040299</v>
      </c>
      <c r="B309" s="47" t="s">
        <v>226</v>
      </c>
      <c r="C309" s="145">
        <v>30</v>
      </c>
      <c r="D309" s="45"/>
      <c r="E309" s="43">
        <v>40</v>
      </c>
    </row>
    <row r="310" spans="1:5" s="16" customFormat="1" ht="19.899999999999999" hidden="1" customHeight="1">
      <c r="A310" s="44">
        <v>20403</v>
      </c>
      <c r="B310" s="44" t="s">
        <v>859</v>
      </c>
      <c r="C310" s="143">
        <f>SUM(C311:C316)</f>
        <v>0</v>
      </c>
      <c r="D310" s="90">
        <f>SUM(D311:D316)</f>
        <v>0</v>
      </c>
      <c r="E310" s="43">
        <f t="shared" si="4"/>
        <v>0</v>
      </c>
    </row>
    <row r="311" spans="1:5" s="16" customFormat="1" ht="19.899999999999999" hidden="1" customHeight="1">
      <c r="A311" s="46">
        <v>2040301</v>
      </c>
      <c r="B311" s="47" t="s">
        <v>107</v>
      </c>
      <c r="C311" s="145">
        <v>0</v>
      </c>
      <c r="D311" s="45"/>
      <c r="E311" s="43">
        <f t="shared" si="4"/>
        <v>0</v>
      </c>
    </row>
    <row r="312" spans="1:5" s="16" customFormat="1" ht="19.899999999999999" hidden="1" customHeight="1">
      <c r="A312" s="46">
        <v>2040302</v>
      </c>
      <c r="B312" s="47" t="s">
        <v>108</v>
      </c>
      <c r="C312" s="145">
        <v>0</v>
      </c>
      <c r="D312" s="45"/>
      <c r="E312" s="43">
        <f t="shared" si="4"/>
        <v>0</v>
      </c>
    </row>
    <row r="313" spans="1:5" ht="19.899999999999999" hidden="1" customHeight="1">
      <c r="A313" s="46">
        <v>2040303</v>
      </c>
      <c r="B313" s="47" t="s">
        <v>109</v>
      </c>
      <c r="C313" s="145">
        <v>0</v>
      </c>
      <c r="D313" s="45"/>
      <c r="E313" s="43">
        <f t="shared" si="4"/>
        <v>0</v>
      </c>
    </row>
    <row r="314" spans="1:5" s="16" customFormat="1" ht="19.899999999999999" hidden="1" customHeight="1">
      <c r="A314" s="46">
        <v>2040304</v>
      </c>
      <c r="B314" s="47" t="s">
        <v>781</v>
      </c>
      <c r="C314" s="145">
        <v>0</v>
      </c>
      <c r="D314" s="45"/>
      <c r="E314" s="43">
        <f t="shared" si="4"/>
        <v>0</v>
      </c>
    </row>
    <row r="315" spans="1:5" s="16" customFormat="1" ht="19.899999999999999" hidden="1" customHeight="1">
      <c r="A315" s="46">
        <v>2040350</v>
      </c>
      <c r="B315" s="47" t="s">
        <v>115</v>
      </c>
      <c r="C315" s="145">
        <v>0</v>
      </c>
      <c r="D315" s="45"/>
      <c r="E315" s="43">
        <f t="shared" si="4"/>
        <v>0</v>
      </c>
    </row>
    <row r="316" spans="1:5" s="16" customFormat="1" ht="19.899999999999999" hidden="1" customHeight="1">
      <c r="A316" s="46">
        <v>2040399</v>
      </c>
      <c r="B316" s="47" t="s">
        <v>782</v>
      </c>
      <c r="C316" s="145">
        <v>0</v>
      </c>
      <c r="D316" s="45"/>
      <c r="E316" s="43">
        <f t="shared" si="4"/>
        <v>0</v>
      </c>
    </row>
    <row r="317" spans="1:5" s="16" customFormat="1" ht="19.899999999999999" customHeight="1">
      <c r="A317" s="44">
        <v>20404</v>
      </c>
      <c r="B317" s="44" t="s">
        <v>860</v>
      </c>
      <c r="C317" s="143">
        <f>SUM(C318:C328)</f>
        <v>0</v>
      </c>
      <c r="D317" s="90">
        <f>SUM(D318:D328)</f>
        <v>0</v>
      </c>
      <c r="E317" s="43">
        <f>SUM(E318:E328)</f>
        <v>0</v>
      </c>
    </row>
    <row r="318" spans="1:5" s="16" customFormat="1" ht="19.899999999999999" customHeight="1">
      <c r="A318" s="46">
        <v>2040401</v>
      </c>
      <c r="B318" s="47" t="s">
        <v>107</v>
      </c>
      <c r="C318" s="145"/>
      <c r="D318" s="45"/>
      <c r="E318" s="43">
        <f t="shared" si="4"/>
        <v>0</v>
      </c>
    </row>
    <row r="319" spans="1:5" ht="19.899999999999999" customHeight="1">
      <c r="A319" s="46">
        <v>2040402</v>
      </c>
      <c r="B319" s="47" t="s">
        <v>108</v>
      </c>
      <c r="C319" s="145"/>
      <c r="D319" s="45"/>
      <c r="E319" s="43">
        <f t="shared" si="4"/>
        <v>0</v>
      </c>
    </row>
    <row r="320" spans="1:5" s="16" customFormat="1" ht="19.899999999999999" hidden="1" customHeight="1">
      <c r="A320" s="46">
        <v>2040403</v>
      </c>
      <c r="B320" s="47" t="s">
        <v>109</v>
      </c>
      <c r="C320" s="145"/>
      <c r="D320" s="45"/>
      <c r="E320" s="43">
        <f t="shared" si="4"/>
        <v>0</v>
      </c>
    </row>
    <row r="321" spans="1:5" s="16" customFormat="1" ht="19.899999999999999" hidden="1" customHeight="1">
      <c r="A321" s="46">
        <v>2040404</v>
      </c>
      <c r="B321" s="47" t="s">
        <v>227</v>
      </c>
      <c r="C321" s="145"/>
      <c r="D321" s="45"/>
      <c r="E321" s="43">
        <f t="shared" si="4"/>
        <v>0</v>
      </c>
    </row>
    <row r="322" spans="1:5" s="16" customFormat="1" ht="19.899999999999999" hidden="1" customHeight="1">
      <c r="A322" s="46">
        <v>2040405</v>
      </c>
      <c r="B322" s="47" t="s">
        <v>228</v>
      </c>
      <c r="C322" s="145"/>
      <c r="D322" s="45"/>
      <c r="E322" s="43">
        <f t="shared" si="4"/>
        <v>0</v>
      </c>
    </row>
    <row r="323" spans="1:5" s="16" customFormat="1" ht="19.899999999999999" hidden="1" customHeight="1">
      <c r="A323" s="46">
        <v>2040406</v>
      </c>
      <c r="B323" s="47" t="s">
        <v>229</v>
      </c>
      <c r="C323" s="145"/>
      <c r="D323" s="45"/>
      <c r="E323" s="43">
        <f t="shared" si="4"/>
        <v>0</v>
      </c>
    </row>
    <row r="324" spans="1:5" ht="19.899999999999999" hidden="1" customHeight="1">
      <c r="A324" s="46">
        <v>2040407</v>
      </c>
      <c r="B324" s="47" t="s">
        <v>230</v>
      </c>
      <c r="C324" s="145"/>
      <c r="D324" s="45"/>
      <c r="E324" s="43">
        <f t="shared" si="4"/>
        <v>0</v>
      </c>
    </row>
    <row r="325" spans="1:5" s="16" customFormat="1" ht="19.899999999999999" hidden="1" customHeight="1">
      <c r="A325" s="46">
        <v>2040408</v>
      </c>
      <c r="B325" s="47" t="s">
        <v>231</v>
      </c>
      <c r="C325" s="145"/>
      <c r="D325" s="45"/>
      <c r="E325" s="43">
        <f t="shared" si="4"/>
        <v>0</v>
      </c>
    </row>
    <row r="326" spans="1:5" s="16" customFormat="1" ht="19.899999999999999" hidden="1" customHeight="1">
      <c r="A326" s="46">
        <v>2040409</v>
      </c>
      <c r="B326" s="47" t="s">
        <v>783</v>
      </c>
      <c r="C326" s="145"/>
      <c r="D326" s="45"/>
      <c r="E326" s="43">
        <f t="shared" ref="E326:E389" si="5">C326+D326</f>
        <v>0</v>
      </c>
    </row>
    <row r="327" spans="1:5" s="16" customFormat="1" ht="19.899999999999999" hidden="1" customHeight="1">
      <c r="A327" s="46">
        <v>2040450</v>
      </c>
      <c r="B327" s="47" t="s">
        <v>115</v>
      </c>
      <c r="C327" s="145"/>
      <c r="D327" s="45"/>
      <c r="E327" s="43">
        <f t="shared" si="5"/>
        <v>0</v>
      </c>
    </row>
    <row r="328" spans="1:5" s="16" customFormat="1" ht="19.899999999999999" customHeight="1">
      <c r="A328" s="46">
        <v>2040499</v>
      </c>
      <c r="B328" s="47" t="s">
        <v>232</v>
      </c>
      <c r="C328" s="145"/>
      <c r="D328" s="45"/>
      <c r="E328" s="43">
        <f t="shared" si="5"/>
        <v>0</v>
      </c>
    </row>
    <row r="329" spans="1:5" ht="19.899999999999999" customHeight="1">
      <c r="A329" s="44">
        <v>20405</v>
      </c>
      <c r="B329" s="44" t="s">
        <v>861</v>
      </c>
      <c r="C329" s="143">
        <f>SUM(C330:C337)</f>
        <v>0</v>
      </c>
      <c r="D329" s="90">
        <f>SUM(D330:D337)</f>
        <v>0</v>
      </c>
      <c r="E329" s="43">
        <f>SUM(E330:E337)</f>
        <v>0</v>
      </c>
    </row>
    <row r="330" spans="1:5" s="16" customFormat="1" ht="19.899999999999999" customHeight="1">
      <c r="A330" s="46">
        <v>2040501</v>
      </c>
      <c r="B330" s="47" t="s">
        <v>107</v>
      </c>
      <c r="C330" s="145"/>
      <c r="D330" s="45"/>
      <c r="E330" s="43">
        <f t="shared" si="5"/>
        <v>0</v>
      </c>
    </row>
    <row r="331" spans="1:5" s="16" customFormat="1" ht="19.899999999999999" customHeight="1">
      <c r="A331" s="46">
        <v>2040502</v>
      </c>
      <c r="B331" s="47" t="s">
        <v>108</v>
      </c>
      <c r="C331" s="145"/>
      <c r="D331" s="45"/>
      <c r="E331" s="43">
        <f t="shared" si="5"/>
        <v>0</v>
      </c>
    </row>
    <row r="332" spans="1:5" s="16" customFormat="1" ht="19.899999999999999" hidden="1" customHeight="1">
      <c r="A332" s="46">
        <v>2040503</v>
      </c>
      <c r="B332" s="47" t="s">
        <v>109</v>
      </c>
      <c r="C332" s="145"/>
      <c r="D332" s="45"/>
      <c r="E332" s="43">
        <f t="shared" si="5"/>
        <v>0</v>
      </c>
    </row>
    <row r="333" spans="1:5" s="16" customFormat="1" ht="19.899999999999999" hidden="1" customHeight="1">
      <c r="A333" s="46">
        <v>2040504</v>
      </c>
      <c r="B333" s="47" t="s">
        <v>233</v>
      </c>
      <c r="C333" s="145"/>
      <c r="D333" s="45"/>
      <c r="E333" s="43">
        <f t="shared" si="5"/>
        <v>0</v>
      </c>
    </row>
    <row r="334" spans="1:5" s="16" customFormat="1" ht="19.899999999999999" hidden="1" customHeight="1">
      <c r="A334" s="46">
        <v>2040505</v>
      </c>
      <c r="B334" s="47" t="s">
        <v>234</v>
      </c>
      <c r="C334" s="145"/>
      <c r="D334" s="45"/>
      <c r="E334" s="43">
        <f t="shared" si="5"/>
        <v>0</v>
      </c>
    </row>
    <row r="335" spans="1:5" s="16" customFormat="1" ht="19.899999999999999" hidden="1" customHeight="1">
      <c r="A335" s="46">
        <v>2040506</v>
      </c>
      <c r="B335" s="47" t="s">
        <v>784</v>
      </c>
      <c r="C335" s="145"/>
      <c r="D335" s="45"/>
      <c r="E335" s="43">
        <f t="shared" si="5"/>
        <v>0</v>
      </c>
    </row>
    <row r="336" spans="1:5" ht="19.899999999999999" hidden="1" customHeight="1">
      <c r="A336" s="46">
        <v>2040550</v>
      </c>
      <c r="B336" s="47" t="s">
        <v>115</v>
      </c>
      <c r="C336" s="145"/>
      <c r="D336" s="45"/>
      <c r="E336" s="43">
        <f t="shared" si="5"/>
        <v>0</v>
      </c>
    </row>
    <row r="337" spans="1:5" s="16" customFormat="1" ht="19.899999999999999" customHeight="1">
      <c r="A337" s="46">
        <v>2040599</v>
      </c>
      <c r="B337" s="47" t="s">
        <v>235</v>
      </c>
      <c r="C337" s="145"/>
      <c r="D337" s="45"/>
      <c r="E337" s="43">
        <f t="shared" si="5"/>
        <v>0</v>
      </c>
    </row>
    <row r="338" spans="1:5" s="16" customFormat="1" ht="19.899999999999999" customHeight="1">
      <c r="A338" s="44">
        <v>20406</v>
      </c>
      <c r="B338" s="44" t="s">
        <v>862</v>
      </c>
      <c r="C338" s="143">
        <f>SUM(C339:C351)</f>
        <v>20.12</v>
      </c>
      <c r="D338" s="90">
        <f>SUM(D339:D351)</f>
        <v>2</v>
      </c>
      <c r="E338" s="43">
        <f>SUM(E339:E351)</f>
        <v>23.12</v>
      </c>
    </row>
    <row r="339" spans="1:5" s="16" customFormat="1" ht="19.899999999999999" customHeight="1">
      <c r="A339" s="46">
        <v>2040601</v>
      </c>
      <c r="B339" s="47" t="s">
        <v>107</v>
      </c>
      <c r="C339" s="145">
        <v>18</v>
      </c>
      <c r="D339" s="45">
        <v>2</v>
      </c>
      <c r="E339" s="43">
        <v>21</v>
      </c>
    </row>
    <row r="340" spans="1:5" ht="19.899999999999999" customHeight="1">
      <c r="A340" s="46">
        <v>2040602</v>
      </c>
      <c r="B340" s="47" t="s">
        <v>108</v>
      </c>
      <c r="C340" s="145">
        <v>2.12</v>
      </c>
      <c r="D340" s="45"/>
      <c r="E340" s="43">
        <f t="shared" si="5"/>
        <v>2.12</v>
      </c>
    </row>
    <row r="341" spans="1:5" s="16" customFormat="1" ht="19.899999999999999" customHeight="1">
      <c r="A341" s="46">
        <v>2040603</v>
      </c>
      <c r="B341" s="47" t="s">
        <v>109</v>
      </c>
      <c r="C341" s="145"/>
      <c r="D341" s="45"/>
      <c r="E341" s="43">
        <f t="shared" si="5"/>
        <v>0</v>
      </c>
    </row>
    <row r="342" spans="1:5" s="16" customFormat="1" ht="19.899999999999999" customHeight="1">
      <c r="A342" s="46">
        <v>2040604</v>
      </c>
      <c r="B342" s="47" t="s">
        <v>236</v>
      </c>
      <c r="C342" s="145"/>
      <c r="D342" s="45"/>
      <c r="E342" s="43">
        <f t="shared" si="5"/>
        <v>0</v>
      </c>
    </row>
    <row r="343" spans="1:5" s="16" customFormat="1" ht="19.899999999999999" customHeight="1">
      <c r="A343" s="46">
        <v>2040605</v>
      </c>
      <c r="B343" s="47" t="s">
        <v>237</v>
      </c>
      <c r="C343" s="145"/>
      <c r="D343" s="45"/>
      <c r="E343" s="43">
        <f t="shared" si="5"/>
        <v>0</v>
      </c>
    </row>
    <row r="344" spans="1:5" ht="19.899999999999999" customHeight="1">
      <c r="A344" s="46">
        <v>2040606</v>
      </c>
      <c r="B344" s="47" t="s">
        <v>238</v>
      </c>
      <c r="C344" s="145"/>
      <c r="D344" s="45"/>
      <c r="E344" s="43">
        <f t="shared" si="5"/>
        <v>0</v>
      </c>
    </row>
    <row r="345" spans="1:5" s="16" customFormat="1" ht="19.899999999999999" customHeight="1">
      <c r="A345" s="46">
        <v>2040607</v>
      </c>
      <c r="B345" s="47" t="s">
        <v>239</v>
      </c>
      <c r="C345" s="145"/>
      <c r="D345" s="45"/>
      <c r="E345" s="43">
        <f t="shared" si="5"/>
        <v>0</v>
      </c>
    </row>
    <row r="346" spans="1:5" s="16" customFormat="1" ht="19.899999999999999" hidden="1" customHeight="1">
      <c r="A346" s="46">
        <v>2040608</v>
      </c>
      <c r="B346" s="47" t="s">
        <v>240</v>
      </c>
      <c r="C346" s="145"/>
      <c r="D346" s="45"/>
      <c r="E346" s="43">
        <f t="shared" si="5"/>
        <v>0</v>
      </c>
    </row>
    <row r="347" spans="1:5" ht="19.899999999999999" customHeight="1">
      <c r="A347" s="46">
        <v>2040609</v>
      </c>
      <c r="B347" s="47" t="s">
        <v>241</v>
      </c>
      <c r="C347" s="145"/>
      <c r="D347" s="45"/>
      <c r="E347" s="43">
        <f t="shared" si="5"/>
        <v>0</v>
      </c>
    </row>
    <row r="348" spans="1:5" s="16" customFormat="1" ht="19.899999999999999" customHeight="1">
      <c r="A348" s="46">
        <v>2040610</v>
      </c>
      <c r="B348" s="47" t="s">
        <v>242</v>
      </c>
      <c r="C348" s="145"/>
      <c r="D348" s="45"/>
      <c r="E348" s="43">
        <f t="shared" si="5"/>
        <v>0</v>
      </c>
    </row>
    <row r="349" spans="1:5" s="16" customFormat="1" ht="19.899999999999999" hidden="1" customHeight="1">
      <c r="A349" s="46">
        <v>2040611</v>
      </c>
      <c r="B349" s="47" t="s">
        <v>243</v>
      </c>
      <c r="C349" s="145"/>
      <c r="D349" s="45"/>
      <c r="E349" s="43">
        <f t="shared" si="5"/>
        <v>0</v>
      </c>
    </row>
    <row r="350" spans="1:5" ht="19.899999999999999" hidden="1" customHeight="1">
      <c r="A350" s="46">
        <v>2040650</v>
      </c>
      <c r="B350" s="47" t="s">
        <v>115</v>
      </c>
      <c r="C350" s="145"/>
      <c r="D350" s="45"/>
      <c r="E350" s="43">
        <f t="shared" si="5"/>
        <v>0</v>
      </c>
    </row>
    <row r="351" spans="1:5" s="16" customFormat="1" ht="19.899999999999999" customHeight="1">
      <c r="A351" s="46">
        <v>2040699</v>
      </c>
      <c r="B351" s="47" t="s">
        <v>244</v>
      </c>
      <c r="C351" s="145"/>
      <c r="D351" s="45"/>
      <c r="E351" s="43">
        <f t="shared" si="5"/>
        <v>0</v>
      </c>
    </row>
    <row r="352" spans="1:5" s="16" customFormat="1" ht="19.899999999999999" customHeight="1">
      <c r="A352" s="44">
        <v>20407</v>
      </c>
      <c r="B352" s="44" t="s">
        <v>863</v>
      </c>
      <c r="C352" s="143">
        <f>SUM(C353:C360)</f>
        <v>0</v>
      </c>
      <c r="D352" s="90">
        <f>SUM(D353:D360)</f>
        <v>0</v>
      </c>
      <c r="E352" s="43">
        <f>E358</f>
        <v>0</v>
      </c>
    </row>
    <row r="353" spans="1:5" ht="19.899999999999999" hidden="1" customHeight="1">
      <c r="A353" s="46">
        <v>2040701</v>
      </c>
      <c r="B353" s="47" t="s">
        <v>107</v>
      </c>
      <c r="C353" s="145">
        <v>0</v>
      </c>
      <c r="D353" s="45"/>
      <c r="E353" s="43">
        <f t="shared" si="5"/>
        <v>0</v>
      </c>
    </row>
    <row r="354" spans="1:5" s="16" customFormat="1" ht="19.899999999999999" hidden="1" customHeight="1">
      <c r="A354" s="46">
        <v>2040702</v>
      </c>
      <c r="B354" s="47" t="s">
        <v>108</v>
      </c>
      <c r="C354" s="145">
        <v>0</v>
      </c>
      <c r="D354" s="45"/>
      <c r="E354" s="43">
        <f t="shared" si="5"/>
        <v>0</v>
      </c>
    </row>
    <row r="355" spans="1:5" s="16" customFormat="1" ht="19.899999999999999" hidden="1" customHeight="1">
      <c r="A355" s="46">
        <v>2040703</v>
      </c>
      <c r="B355" s="47" t="s">
        <v>109</v>
      </c>
      <c r="C355" s="145">
        <v>0</v>
      </c>
      <c r="D355" s="45"/>
      <c r="E355" s="43">
        <f t="shared" si="5"/>
        <v>0</v>
      </c>
    </row>
    <row r="356" spans="1:5" ht="19.899999999999999" hidden="1" customHeight="1">
      <c r="A356" s="46">
        <v>2040704</v>
      </c>
      <c r="B356" s="47" t="s">
        <v>785</v>
      </c>
      <c r="C356" s="145">
        <v>0</v>
      </c>
      <c r="D356" s="45"/>
      <c r="E356" s="43">
        <f t="shared" si="5"/>
        <v>0</v>
      </c>
    </row>
    <row r="357" spans="1:5" s="15" customFormat="1" ht="19.899999999999999" hidden="1" customHeight="1">
      <c r="A357" s="46">
        <v>2040705</v>
      </c>
      <c r="B357" s="47" t="s">
        <v>786</v>
      </c>
      <c r="C357" s="141">
        <v>0</v>
      </c>
      <c r="D357" s="42"/>
      <c r="E357" s="43">
        <f t="shared" si="5"/>
        <v>0</v>
      </c>
    </row>
    <row r="358" spans="1:5" ht="19.899999999999999" customHeight="1">
      <c r="A358" s="46">
        <v>2040706</v>
      </c>
      <c r="B358" s="47" t="s">
        <v>787</v>
      </c>
      <c r="C358" s="145"/>
      <c r="D358" s="45"/>
      <c r="E358" s="43">
        <f t="shared" si="5"/>
        <v>0</v>
      </c>
    </row>
    <row r="359" spans="1:5" s="16" customFormat="1" ht="19.899999999999999" hidden="1" customHeight="1">
      <c r="A359" s="46">
        <v>2040750</v>
      </c>
      <c r="B359" s="47" t="s">
        <v>115</v>
      </c>
      <c r="C359" s="145">
        <v>0</v>
      </c>
      <c r="D359" s="45"/>
      <c r="E359" s="43">
        <f t="shared" si="5"/>
        <v>0</v>
      </c>
    </row>
    <row r="360" spans="1:5" s="16" customFormat="1" ht="19.899999999999999" hidden="1" customHeight="1">
      <c r="A360" s="46">
        <v>2040799</v>
      </c>
      <c r="B360" s="47" t="s">
        <v>788</v>
      </c>
      <c r="C360" s="145">
        <v>0</v>
      </c>
      <c r="D360" s="45"/>
      <c r="E360" s="43">
        <f t="shared" si="5"/>
        <v>0</v>
      </c>
    </row>
    <row r="361" spans="1:5" s="16" customFormat="1" ht="19.899999999999999" hidden="1" customHeight="1">
      <c r="A361" s="44">
        <v>20408</v>
      </c>
      <c r="B361" s="44" t="s">
        <v>864</v>
      </c>
      <c r="C361" s="152">
        <f>SUM(C362:C369)</f>
        <v>0</v>
      </c>
      <c r="D361" s="31">
        <f>SUM(D362:D369)</f>
        <v>0</v>
      </c>
      <c r="E361" s="43">
        <f t="shared" si="5"/>
        <v>0</v>
      </c>
    </row>
    <row r="362" spans="1:5" s="16" customFormat="1" ht="19.899999999999999" hidden="1" customHeight="1">
      <c r="A362" s="46">
        <v>2040801</v>
      </c>
      <c r="B362" s="47" t="s">
        <v>107</v>
      </c>
      <c r="C362" s="145">
        <v>0</v>
      </c>
      <c r="D362" s="45"/>
      <c r="E362" s="43">
        <f t="shared" si="5"/>
        <v>0</v>
      </c>
    </row>
    <row r="363" spans="1:5" ht="19.899999999999999" hidden="1" customHeight="1">
      <c r="A363" s="46">
        <v>2040802</v>
      </c>
      <c r="B363" s="47" t="s">
        <v>108</v>
      </c>
      <c r="C363" s="145">
        <v>0</v>
      </c>
      <c r="D363" s="45"/>
      <c r="E363" s="43">
        <f t="shared" si="5"/>
        <v>0</v>
      </c>
    </row>
    <row r="364" spans="1:5" s="16" customFormat="1" ht="19.899999999999999" hidden="1" customHeight="1">
      <c r="A364" s="46">
        <v>2040803</v>
      </c>
      <c r="B364" s="47" t="s">
        <v>109</v>
      </c>
      <c r="C364" s="145">
        <v>0</v>
      </c>
      <c r="D364" s="45"/>
      <c r="E364" s="43">
        <f t="shared" si="5"/>
        <v>0</v>
      </c>
    </row>
    <row r="365" spans="1:5" s="16" customFormat="1" ht="19.899999999999999" hidden="1" customHeight="1">
      <c r="A365" s="46">
        <v>2040804</v>
      </c>
      <c r="B365" s="47" t="s">
        <v>245</v>
      </c>
      <c r="C365" s="145">
        <v>0</v>
      </c>
      <c r="D365" s="45"/>
      <c r="E365" s="43">
        <f t="shared" si="5"/>
        <v>0</v>
      </c>
    </row>
    <row r="366" spans="1:5" s="16" customFormat="1" ht="19.899999999999999" hidden="1" customHeight="1">
      <c r="A366" s="46">
        <v>2040805</v>
      </c>
      <c r="B366" s="47" t="s">
        <v>246</v>
      </c>
      <c r="C366" s="145">
        <v>0</v>
      </c>
      <c r="D366" s="45"/>
      <c r="E366" s="43">
        <f t="shared" si="5"/>
        <v>0</v>
      </c>
    </row>
    <row r="367" spans="1:5" s="16" customFormat="1" ht="19.899999999999999" hidden="1" customHeight="1">
      <c r="A367" s="46">
        <v>2040806</v>
      </c>
      <c r="B367" s="47" t="s">
        <v>247</v>
      </c>
      <c r="C367" s="145">
        <v>0</v>
      </c>
      <c r="D367" s="45"/>
      <c r="E367" s="43">
        <f t="shared" si="5"/>
        <v>0</v>
      </c>
    </row>
    <row r="368" spans="1:5" s="16" customFormat="1" ht="19.899999999999999" hidden="1" customHeight="1">
      <c r="A368" s="46">
        <v>2040850</v>
      </c>
      <c r="B368" s="47" t="s">
        <v>115</v>
      </c>
      <c r="C368" s="145">
        <v>0</v>
      </c>
      <c r="D368" s="45"/>
      <c r="E368" s="43">
        <f t="shared" si="5"/>
        <v>0</v>
      </c>
    </row>
    <row r="369" spans="1:5" ht="19.899999999999999" hidden="1" customHeight="1">
      <c r="A369" s="46">
        <v>2040899</v>
      </c>
      <c r="B369" s="47" t="s">
        <v>248</v>
      </c>
      <c r="C369" s="145">
        <v>0</v>
      </c>
      <c r="D369" s="45"/>
      <c r="E369" s="43">
        <f t="shared" si="5"/>
        <v>0</v>
      </c>
    </row>
    <row r="370" spans="1:5" s="16" customFormat="1" ht="19.899999999999999" hidden="1" customHeight="1">
      <c r="A370" s="44">
        <v>20409</v>
      </c>
      <c r="B370" s="44" t="s">
        <v>865</v>
      </c>
      <c r="C370" s="143">
        <f>SUM(C371:C377)</f>
        <v>0</v>
      </c>
      <c r="D370" s="90">
        <f>SUM(D371:D377)</f>
        <v>0</v>
      </c>
      <c r="E370" s="43">
        <f t="shared" si="5"/>
        <v>0</v>
      </c>
    </row>
    <row r="371" spans="1:5" s="16" customFormat="1" ht="19.899999999999999" hidden="1" customHeight="1">
      <c r="A371" s="46">
        <v>2040901</v>
      </c>
      <c r="B371" s="47" t="s">
        <v>107</v>
      </c>
      <c r="C371" s="145">
        <v>0</v>
      </c>
      <c r="D371" s="45">
        <v>0</v>
      </c>
      <c r="E371" s="43">
        <f t="shared" si="5"/>
        <v>0</v>
      </c>
    </row>
    <row r="372" spans="1:5" s="16" customFormat="1" ht="19.899999999999999" hidden="1" customHeight="1">
      <c r="A372" s="46">
        <v>2040902</v>
      </c>
      <c r="B372" s="47" t="s">
        <v>108</v>
      </c>
      <c r="C372" s="145">
        <v>0</v>
      </c>
      <c r="D372" s="45">
        <v>0</v>
      </c>
      <c r="E372" s="43">
        <f t="shared" si="5"/>
        <v>0</v>
      </c>
    </row>
    <row r="373" spans="1:5" s="16" customFormat="1" ht="19.899999999999999" hidden="1" customHeight="1">
      <c r="A373" s="46">
        <v>2040903</v>
      </c>
      <c r="B373" s="47" t="s">
        <v>109</v>
      </c>
      <c r="C373" s="145">
        <v>0</v>
      </c>
      <c r="D373" s="45">
        <v>0</v>
      </c>
      <c r="E373" s="43">
        <f t="shared" si="5"/>
        <v>0</v>
      </c>
    </row>
    <row r="374" spans="1:5" s="16" customFormat="1" ht="19.899999999999999" hidden="1" customHeight="1">
      <c r="A374" s="46">
        <v>2040904</v>
      </c>
      <c r="B374" s="47" t="s">
        <v>789</v>
      </c>
      <c r="C374" s="145">
        <v>0</v>
      </c>
      <c r="D374" s="45">
        <v>0</v>
      </c>
      <c r="E374" s="43">
        <f t="shared" si="5"/>
        <v>0</v>
      </c>
    </row>
    <row r="375" spans="1:5" s="16" customFormat="1" ht="19.899999999999999" hidden="1" customHeight="1">
      <c r="A375" s="46">
        <v>2040905</v>
      </c>
      <c r="B375" s="47" t="s">
        <v>249</v>
      </c>
      <c r="C375" s="145">
        <v>0</v>
      </c>
      <c r="D375" s="45">
        <v>0</v>
      </c>
      <c r="E375" s="43">
        <f t="shared" si="5"/>
        <v>0</v>
      </c>
    </row>
    <row r="376" spans="1:5" s="16" customFormat="1" ht="19.899999999999999" hidden="1" customHeight="1">
      <c r="A376" s="46">
        <v>2040950</v>
      </c>
      <c r="B376" s="47" t="s">
        <v>115</v>
      </c>
      <c r="C376" s="145">
        <v>0</v>
      </c>
      <c r="D376" s="45">
        <v>0</v>
      </c>
      <c r="E376" s="43">
        <f t="shared" si="5"/>
        <v>0</v>
      </c>
    </row>
    <row r="377" spans="1:5" s="16" customFormat="1" ht="19.899999999999999" hidden="1" customHeight="1">
      <c r="A377" s="46">
        <v>2040999</v>
      </c>
      <c r="B377" s="47" t="s">
        <v>250</v>
      </c>
      <c r="C377" s="145">
        <v>0</v>
      </c>
      <c r="D377" s="45">
        <v>0</v>
      </c>
      <c r="E377" s="43">
        <f t="shared" si="5"/>
        <v>0</v>
      </c>
    </row>
    <row r="378" spans="1:5" s="16" customFormat="1" ht="19.899999999999999" hidden="1" customHeight="1">
      <c r="A378" s="44">
        <v>20410</v>
      </c>
      <c r="B378" s="44" t="s">
        <v>866</v>
      </c>
      <c r="C378" s="143">
        <f>SUM(C379:C385)</f>
        <v>0</v>
      </c>
      <c r="D378" s="90">
        <f>SUM(D379:D385)</f>
        <v>0</v>
      </c>
      <c r="E378" s="43">
        <f t="shared" si="5"/>
        <v>0</v>
      </c>
    </row>
    <row r="379" spans="1:5" s="16" customFormat="1" ht="19.899999999999999" hidden="1" customHeight="1">
      <c r="A379" s="46">
        <v>2041001</v>
      </c>
      <c r="B379" s="47" t="s">
        <v>107</v>
      </c>
      <c r="C379" s="145">
        <v>0</v>
      </c>
      <c r="D379" s="45"/>
      <c r="E379" s="43">
        <f t="shared" si="5"/>
        <v>0</v>
      </c>
    </row>
    <row r="380" spans="1:5" s="16" customFormat="1" ht="19.899999999999999" hidden="1" customHeight="1">
      <c r="A380" s="46">
        <v>2041002</v>
      </c>
      <c r="B380" s="47" t="s">
        <v>108</v>
      </c>
      <c r="C380" s="145">
        <v>0</v>
      </c>
      <c r="D380" s="45"/>
      <c r="E380" s="43">
        <f t="shared" si="5"/>
        <v>0</v>
      </c>
    </row>
    <row r="381" spans="1:5" ht="19.899999999999999" hidden="1" customHeight="1">
      <c r="A381" s="46">
        <v>2041003</v>
      </c>
      <c r="B381" s="47" t="s">
        <v>790</v>
      </c>
      <c r="C381" s="145">
        <v>0</v>
      </c>
      <c r="D381" s="45"/>
      <c r="E381" s="43">
        <f t="shared" si="5"/>
        <v>0</v>
      </c>
    </row>
    <row r="382" spans="1:5" s="16" customFormat="1" ht="19.899999999999999" hidden="1" customHeight="1">
      <c r="A382" s="46">
        <v>2041004</v>
      </c>
      <c r="B382" s="47" t="s">
        <v>791</v>
      </c>
      <c r="C382" s="145">
        <v>0</v>
      </c>
      <c r="D382" s="45"/>
      <c r="E382" s="43">
        <f t="shared" si="5"/>
        <v>0</v>
      </c>
    </row>
    <row r="383" spans="1:5" s="16" customFormat="1" ht="19.899999999999999" hidden="1" customHeight="1">
      <c r="A383" s="46">
        <v>2041005</v>
      </c>
      <c r="B383" s="47" t="s">
        <v>792</v>
      </c>
      <c r="C383" s="145">
        <v>0</v>
      </c>
      <c r="D383" s="45"/>
      <c r="E383" s="43">
        <f t="shared" si="5"/>
        <v>0</v>
      </c>
    </row>
    <row r="384" spans="1:5" s="16" customFormat="1" ht="19.899999999999999" hidden="1" customHeight="1">
      <c r="A384" s="46">
        <v>2041006</v>
      </c>
      <c r="B384" s="47" t="s">
        <v>223</v>
      </c>
      <c r="C384" s="145">
        <v>0</v>
      </c>
      <c r="D384" s="45"/>
      <c r="E384" s="43">
        <f t="shared" si="5"/>
        <v>0</v>
      </c>
    </row>
    <row r="385" spans="1:5" s="16" customFormat="1" ht="19.899999999999999" hidden="1" customHeight="1">
      <c r="A385" s="46">
        <v>2041099</v>
      </c>
      <c r="B385" s="47" t="s">
        <v>793</v>
      </c>
      <c r="C385" s="145">
        <v>0</v>
      </c>
      <c r="D385" s="45"/>
      <c r="E385" s="43">
        <f t="shared" si="5"/>
        <v>0</v>
      </c>
    </row>
    <row r="386" spans="1:5" s="16" customFormat="1" ht="19.899999999999999" hidden="1" customHeight="1">
      <c r="A386" s="44">
        <v>20411</v>
      </c>
      <c r="B386" s="44" t="s">
        <v>867</v>
      </c>
      <c r="C386" s="143">
        <f>SUM(C387:C394)</f>
        <v>0</v>
      </c>
      <c r="D386" s="90">
        <f>SUM(D387:D394)</f>
        <v>0</v>
      </c>
      <c r="E386" s="43">
        <f t="shared" si="5"/>
        <v>0</v>
      </c>
    </row>
    <row r="387" spans="1:5" s="16" customFormat="1" ht="19.899999999999999" hidden="1" customHeight="1">
      <c r="A387" s="46">
        <v>2041101</v>
      </c>
      <c r="B387" s="47" t="s">
        <v>794</v>
      </c>
      <c r="C387" s="145">
        <v>0</v>
      </c>
      <c r="D387" s="45"/>
      <c r="E387" s="43">
        <f t="shared" si="5"/>
        <v>0</v>
      </c>
    </row>
    <row r="388" spans="1:5" s="16" customFormat="1" ht="19.899999999999999" hidden="1" customHeight="1">
      <c r="A388" s="46">
        <v>2041102</v>
      </c>
      <c r="B388" s="47" t="s">
        <v>107</v>
      </c>
      <c r="C388" s="145">
        <v>0</v>
      </c>
      <c r="D388" s="45"/>
      <c r="E388" s="43">
        <f t="shared" si="5"/>
        <v>0</v>
      </c>
    </row>
    <row r="389" spans="1:5" s="16" customFormat="1" ht="19.899999999999999" hidden="1" customHeight="1">
      <c r="A389" s="46">
        <v>2041103</v>
      </c>
      <c r="B389" s="47" t="s">
        <v>795</v>
      </c>
      <c r="C389" s="145">
        <v>0</v>
      </c>
      <c r="D389" s="45"/>
      <c r="E389" s="43">
        <f t="shared" si="5"/>
        <v>0</v>
      </c>
    </row>
    <row r="390" spans="1:5" ht="19.899999999999999" hidden="1" customHeight="1">
      <c r="A390" s="46">
        <v>2041104</v>
      </c>
      <c r="B390" s="47" t="s">
        <v>796</v>
      </c>
      <c r="C390" s="145">
        <v>0</v>
      </c>
      <c r="D390" s="45"/>
      <c r="E390" s="43">
        <f t="shared" ref="E390:E452" si="6">C390+D390</f>
        <v>0</v>
      </c>
    </row>
    <row r="391" spans="1:5" s="16" customFormat="1" ht="19.899999999999999" hidden="1" customHeight="1">
      <c r="A391" s="46">
        <v>2041105</v>
      </c>
      <c r="B391" s="47" t="s">
        <v>797</v>
      </c>
      <c r="C391" s="145">
        <v>0</v>
      </c>
      <c r="D391" s="45"/>
      <c r="E391" s="43">
        <f t="shared" si="6"/>
        <v>0</v>
      </c>
    </row>
    <row r="392" spans="1:5" ht="19.899999999999999" hidden="1" customHeight="1">
      <c r="A392" s="46">
        <v>2041106</v>
      </c>
      <c r="B392" s="47" t="s">
        <v>798</v>
      </c>
      <c r="C392" s="145">
        <v>0</v>
      </c>
      <c r="D392" s="45"/>
      <c r="E392" s="43">
        <f t="shared" si="6"/>
        <v>0</v>
      </c>
    </row>
    <row r="393" spans="1:5" s="16" customFormat="1" ht="19.899999999999999" hidden="1" customHeight="1">
      <c r="A393" s="46">
        <v>2041107</v>
      </c>
      <c r="B393" s="47" t="s">
        <v>799</v>
      </c>
      <c r="C393" s="145">
        <v>0</v>
      </c>
      <c r="D393" s="45"/>
      <c r="E393" s="43">
        <f t="shared" si="6"/>
        <v>0</v>
      </c>
    </row>
    <row r="394" spans="1:5" s="16" customFormat="1" ht="19.899999999999999" hidden="1" customHeight="1">
      <c r="A394" s="46">
        <v>2041108</v>
      </c>
      <c r="B394" s="47" t="s">
        <v>800</v>
      </c>
      <c r="C394" s="145">
        <v>0</v>
      </c>
      <c r="D394" s="45"/>
      <c r="E394" s="43">
        <f t="shared" si="6"/>
        <v>0</v>
      </c>
    </row>
    <row r="395" spans="1:5" s="16" customFormat="1" ht="19.899999999999999" customHeight="1">
      <c r="A395" s="44">
        <v>20499</v>
      </c>
      <c r="B395" s="44" t="s">
        <v>868</v>
      </c>
      <c r="C395" s="143">
        <f>SUM(C396:C397)</f>
        <v>70</v>
      </c>
      <c r="D395" s="90">
        <f>SUM(D396:D397)</f>
        <v>0</v>
      </c>
      <c r="E395" s="43">
        <f>SUM(E396:E397)</f>
        <v>70</v>
      </c>
    </row>
    <row r="396" spans="1:5" ht="19.899999999999999" customHeight="1">
      <c r="A396" s="46">
        <v>2049901</v>
      </c>
      <c r="B396" s="47" t="s">
        <v>251</v>
      </c>
      <c r="C396" s="145">
        <v>10</v>
      </c>
      <c r="D396" s="45"/>
      <c r="E396" s="43">
        <f t="shared" si="6"/>
        <v>10</v>
      </c>
    </row>
    <row r="397" spans="1:5" s="16" customFormat="1" ht="19.899999999999999" customHeight="1">
      <c r="A397" s="46">
        <v>2049902</v>
      </c>
      <c r="B397" s="47" t="s">
        <v>252</v>
      </c>
      <c r="C397" s="145">
        <v>60</v>
      </c>
      <c r="D397" s="45"/>
      <c r="E397" s="43">
        <f t="shared" si="6"/>
        <v>60</v>
      </c>
    </row>
    <row r="398" spans="1:5" s="16" customFormat="1" ht="19.899999999999999" customHeight="1">
      <c r="A398" s="44">
        <v>205</v>
      </c>
      <c r="B398" s="44" t="s">
        <v>253</v>
      </c>
      <c r="C398" s="143">
        <f>SUM(C399,C404,C413,C420,C426,C430,C434,C438,C444,C451)</f>
        <v>2175.7200000000007</v>
      </c>
      <c r="D398" s="90">
        <f>SUM(D399,D404,D413,D420,D426,D430,D434,D438,D444,D451)</f>
        <v>103</v>
      </c>
      <c r="E398" s="43">
        <f>E399+E404+E413+E426+E434+E438+E444+E451</f>
        <v>1971</v>
      </c>
    </row>
    <row r="399" spans="1:5" s="16" customFormat="1" ht="19.899999999999999" customHeight="1">
      <c r="A399" s="44">
        <v>20501</v>
      </c>
      <c r="B399" s="44" t="s">
        <v>869</v>
      </c>
      <c r="C399" s="143">
        <f>SUM(C400:C403)</f>
        <v>0</v>
      </c>
      <c r="D399" s="90">
        <f>SUM(D400:D403)</f>
        <v>0</v>
      </c>
      <c r="E399" s="43">
        <f>SUM(E400:E402)</f>
        <v>0</v>
      </c>
    </row>
    <row r="400" spans="1:5" s="16" customFormat="1" ht="19.899999999999999" customHeight="1">
      <c r="A400" s="46">
        <v>2050101</v>
      </c>
      <c r="B400" s="47" t="s">
        <v>107</v>
      </c>
      <c r="C400" s="145"/>
      <c r="D400" s="45"/>
      <c r="E400" s="43">
        <f t="shared" si="6"/>
        <v>0</v>
      </c>
    </row>
    <row r="401" spans="1:5" s="16" customFormat="1" ht="19.899999999999999" customHeight="1">
      <c r="A401" s="46">
        <v>2050102</v>
      </c>
      <c r="B401" s="47" t="s">
        <v>108</v>
      </c>
      <c r="C401" s="145"/>
      <c r="D401" s="45"/>
      <c r="E401" s="43">
        <f t="shared" si="6"/>
        <v>0</v>
      </c>
    </row>
    <row r="402" spans="1:5" s="16" customFormat="1" ht="19.899999999999999" customHeight="1">
      <c r="A402" s="46">
        <v>2050103</v>
      </c>
      <c r="B402" s="47" t="s">
        <v>109</v>
      </c>
      <c r="C402" s="145"/>
      <c r="D402" s="45"/>
      <c r="E402" s="43">
        <f t="shared" si="6"/>
        <v>0</v>
      </c>
    </row>
    <row r="403" spans="1:5" s="16" customFormat="1" ht="19.899999999999999" hidden="1" customHeight="1">
      <c r="A403" s="46">
        <v>2050199</v>
      </c>
      <c r="B403" s="47" t="s">
        <v>254</v>
      </c>
      <c r="C403" s="145">
        <v>0</v>
      </c>
      <c r="D403" s="45">
        <v>0</v>
      </c>
      <c r="E403" s="43">
        <f t="shared" si="6"/>
        <v>0</v>
      </c>
    </row>
    <row r="404" spans="1:5" ht="19.899999999999999" customHeight="1">
      <c r="A404" s="44">
        <v>20502</v>
      </c>
      <c r="B404" s="44" t="s">
        <v>870</v>
      </c>
      <c r="C404" s="143">
        <f>SUM(C405:C412)</f>
        <v>2142.1900000000005</v>
      </c>
      <c r="D404" s="90">
        <f>SUM(D405:D412)</f>
        <v>103</v>
      </c>
      <c r="E404" s="43">
        <f>SUM(E405:E412)</f>
        <v>1834</v>
      </c>
    </row>
    <row r="405" spans="1:5" s="15" customFormat="1" ht="19.899999999999999" customHeight="1">
      <c r="A405" s="46">
        <v>2050201</v>
      </c>
      <c r="B405" s="47" t="s">
        <v>255</v>
      </c>
      <c r="C405" s="145">
        <v>3.38</v>
      </c>
      <c r="D405" s="89"/>
      <c r="E405" s="43">
        <v>7</v>
      </c>
    </row>
    <row r="406" spans="1:5" ht="19.899999999999999" customHeight="1">
      <c r="A406" s="46">
        <v>2050202</v>
      </c>
      <c r="B406" s="47" t="s">
        <v>1101</v>
      </c>
      <c r="C406" s="145">
        <v>1810.32</v>
      </c>
      <c r="D406" s="45">
        <v>103</v>
      </c>
      <c r="E406" s="43">
        <v>1827</v>
      </c>
    </row>
    <row r="407" spans="1:5" s="16" customFormat="1" ht="19.899999999999999" customHeight="1">
      <c r="A407" s="46">
        <v>2050203</v>
      </c>
      <c r="B407" s="47" t="s">
        <v>256</v>
      </c>
      <c r="C407" s="145">
        <v>230.12</v>
      </c>
      <c r="D407" s="45"/>
      <c r="E407" s="43">
        <v>0</v>
      </c>
    </row>
    <row r="408" spans="1:5" s="16" customFormat="1" ht="19.899999999999999" customHeight="1">
      <c r="A408" s="46">
        <v>2050204</v>
      </c>
      <c r="B408" s="47" t="s">
        <v>257</v>
      </c>
      <c r="C408" s="145">
        <v>11.34</v>
      </c>
      <c r="D408" s="45"/>
      <c r="E408" s="43">
        <v>0</v>
      </c>
    </row>
    <row r="409" spans="1:5" s="16" customFormat="1" ht="19.899999999999999" customHeight="1">
      <c r="A409" s="46">
        <v>2050205</v>
      </c>
      <c r="B409" s="47" t="s">
        <v>258</v>
      </c>
      <c r="C409" s="145">
        <v>87.03</v>
      </c>
      <c r="D409" s="45"/>
      <c r="E409" s="43">
        <v>0</v>
      </c>
    </row>
    <row r="410" spans="1:5" s="16" customFormat="1" ht="19.899999999999999" customHeight="1">
      <c r="A410" s="46">
        <v>2050206</v>
      </c>
      <c r="B410" s="47" t="s">
        <v>259</v>
      </c>
      <c r="C410" s="145"/>
      <c r="D410" s="45"/>
      <c r="E410" s="43">
        <f t="shared" si="6"/>
        <v>0</v>
      </c>
    </row>
    <row r="411" spans="1:5" ht="19.899999999999999" hidden="1" customHeight="1">
      <c r="A411" s="46">
        <v>2050207</v>
      </c>
      <c r="B411" s="47" t="s">
        <v>260</v>
      </c>
      <c r="C411" s="145"/>
      <c r="D411" s="45"/>
      <c r="E411" s="43">
        <f t="shared" si="6"/>
        <v>0</v>
      </c>
    </row>
    <row r="412" spans="1:5" s="16" customFormat="1" ht="19.899999999999999" customHeight="1">
      <c r="A412" s="46">
        <v>2050299</v>
      </c>
      <c r="B412" s="47" t="s">
        <v>261</v>
      </c>
      <c r="C412" s="145"/>
      <c r="D412" s="45"/>
      <c r="E412" s="43">
        <f t="shared" si="6"/>
        <v>0</v>
      </c>
    </row>
    <row r="413" spans="1:5" ht="19.899999999999999" customHeight="1">
      <c r="A413" s="44">
        <v>20503</v>
      </c>
      <c r="B413" s="44" t="s">
        <v>871</v>
      </c>
      <c r="C413" s="143">
        <f>SUM(C414:C419)</f>
        <v>0</v>
      </c>
      <c r="D413" s="90">
        <f>SUM(D414:D419)</f>
        <v>0</v>
      </c>
      <c r="E413" s="43">
        <f>SUM(E415:E417)</f>
        <v>0</v>
      </c>
    </row>
    <row r="414" spans="1:5" s="16" customFormat="1" ht="19.899999999999999" hidden="1" customHeight="1">
      <c r="A414" s="46">
        <v>2050301</v>
      </c>
      <c r="B414" s="47" t="s">
        <v>262</v>
      </c>
      <c r="C414" s="145">
        <v>0</v>
      </c>
      <c r="D414" s="45">
        <v>0</v>
      </c>
      <c r="E414" s="43">
        <f t="shared" si="6"/>
        <v>0</v>
      </c>
    </row>
    <row r="415" spans="1:5" s="16" customFormat="1" ht="19.899999999999999" customHeight="1">
      <c r="A415" s="46">
        <v>2050302</v>
      </c>
      <c r="B415" s="47" t="s">
        <v>263</v>
      </c>
      <c r="C415" s="145"/>
      <c r="D415" s="45"/>
      <c r="E415" s="43">
        <f t="shared" si="6"/>
        <v>0</v>
      </c>
    </row>
    <row r="416" spans="1:5" s="16" customFormat="1" ht="19.899999999999999" hidden="1" customHeight="1">
      <c r="A416" s="46">
        <v>2050303</v>
      </c>
      <c r="B416" s="47" t="s">
        <v>264</v>
      </c>
      <c r="C416" s="145"/>
      <c r="D416" s="45"/>
      <c r="E416" s="43">
        <f t="shared" si="6"/>
        <v>0</v>
      </c>
    </row>
    <row r="417" spans="1:5" s="16" customFormat="1" ht="19.899999999999999" customHeight="1">
      <c r="A417" s="46">
        <v>2050304</v>
      </c>
      <c r="B417" s="47" t="s">
        <v>265</v>
      </c>
      <c r="C417" s="145"/>
      <c r="D417" s="45"/>
      <c r="E417" s="43">
        <f t="shared" si="6"/>
        <v>0</v>
      </c>
    </row>
    <row r="418" spans="1:5" s="16" customFormat="1" ht="19.899999999999999" hidden="1" customHeight="1">
      <c r="A418" s="46">
        <v>2050305</v>
      </c>
      <c r="B418" s="47" t="s">
        <v>266</v>
      </c>
      <c r="C418" s="145"/>
      <c r="D418" s="45">
        <v>0</v>
      </c>
      <c r="E418" s="43">
        <f t="shared" si="6"/>
        <v>0</v>
      </c>
    </row>
    <row r="419" spans="1:5" ht="19.899999999999999" hidden="1" customHeight="1">
      <c r="A419" s="46">
        <v>2050399</v>
      </c>
      <c r="B419" s="47" t="s">
        <v>267</v>
      </c>
      <c r="C419" s="148"/>
      <c r="D419" s="49">
        <v>0</v>
      </c>
      <c r="E419" s="43">
        <f t="shared" si="6"/>
        <v>0</v>
      </c>
    </row>
    <row r="420" spans="1:5" s="16" customFormat="1" ht="19.899999999999999" hidden="1" customHeight="1">
      <c r="A420" s="44">
        <v>20504</v>
      </c>
      <c r="B420" s="44" t="s">
        <v>872</v>
      </c>
      <c r="C420" s="143"/>
      <c r="D420" s="90">
        <f>SUM(D421:D425)</f>
        <v>0</v>
      </c>
      <c r="E420" s="43">
        <f t="shared" si="6"/>
        <v>0</v>
      </c>
    </row>
    <row r="421" spans="1:5" ht="19.899999999999999" hidden="1" customHeight="1">
      <c r="A421" s="46">
        <v>2050401</v>
      </c>
      <c r="B421" s="47" t="s">
        <v>268</v>
      </c>
      <c r="C421" s="148"/>
      <c r="D421" s="49"/>
      <c r="E421" s="43">
        <f t="shared" si="6"/>
        <v>0</v>
      </c>
    </row>
    <row r="422" spans="1:5" ht="19.899999999999999" hidden="1" customHeight="1">
      <c r="A422" s="46">
        <v>2050402</v>
      </c>
      <c r="B422" s="47" t="s">
        <v>269</v>
      </c>
      <c r="C422" s="145"/>
      <c r="D422" s="45"/>
      <c r="E422" s="43">
        <f t="shared" si="6"/>
        <v>0</v>
      </c>
    </row>
    <row r="423" spans="1:5" ht="19.899999999999999" hidden="1" customHeight="1">
      <c r="A423" s="46">
        <v>2050403</v>
      </c>
      <c r="B423" s="47" t="s">
        <v>270</v>
      </c>
      <c r="C423" s="148"/>
      <c r="D423" s="49"/>
      <c r="E423" s="43">
        <f t="shared" si="6"/>
        <v>0</v>
      </c>
    </row>
    <row r="424" spans="1:5" s="16" customFormat="1" ht="19.899999999999999" hidden="1" customHeight="1">
      <c r="A424" s="46">
        <v>2050404</v>
      </c>
      <c r="B424" s="47" t="s">
        <v>271</v>
      </c>
      <c r="C424" s="145"/>
      <c r="D424" s="45"/>
      <c r="E424" s="43">
        <f t="shared" si="6"/>
        <v>0</v>
      </c>
    </row>
    <row r="425" spans="1:5" s="16" customFormat="1" ht="19.899999999999999" hidden="1" customHeight="1">
      <c r="A425" s="46">
        <v>2050499</v>
      </c>
      <c r="B425" s="47" t="s">
        <v>272</v>
      </c>
      <c r="C425" s="145"/>
      <c r="D425" s="45"/>
      <c r="E425" s="43">
        <f t="shared" si="6"/>
        <v>0</v>
      </c>
    </row>
    <row r="426" spans="1:5" s="16" customFormat="1" ht="19.899999999999999" customHeight="1">
      <c r="A426" s="44">
        <v>20505</v>
      </c>
      <c r="B426" s="44" t="s">
        <v>873</v>
      </c>
      <c r="C426" s="143"/>
      <c r="D426" s="90">
        <f>SUM(D427:D429)</f>
        <v>0</v>
      </c>
      <c r="E426" s="43">
        <f>E427</f>
        <v>0</v>
      </c>
    </row>
    <row r="427" spans="1:5" ht="19.899999999999999" customHeight="1">
      <c r="A427" s="46">
        <v>2050501</v>
      </c>
      <c r="B427" s="47" t="s">
        <v>273</v>
      </c>
      <c r="C427" s="145"/>
      <c r="D427" s="45"/>
      <c r="E427" s="43">
        <f t="shared" si="6"/>
        <v>0</v>
      </c>
    </row>
    <row r="428" spans="1:5" ht="19.899999999999999" hidden="1" customHeight="1">
      <c r="A428" s="46">
        <v>2050502</v>
      </c>
      <c r="B428" s="47" t="s">
        <v>274</v>
      </c>
      <c r="C428" s="145"/>
      <c r="D428" s="45">
        <v>0</v>
      </c>
      <c r="E428" s="43">
        <f t="shared" si="6"/>
        <v>0</v>
      </c>
    </row>
    <row r="429" spans="1:5" s="15" customFormat="1" ht="19.899999999999999" hidden="1" customHeight="1">
      <c r="A429" s="46">
        <v>2050599</v>
      </c>
      <c r="B429" s="47" t="s">
        <v>275</v>
      </c>
      <c r="C429" s="141"/>
      <c r="D429" s="42">
        <v>0</v>
      </c>
      <c r="E429" s="43">
        <f t="shared" si="6"/>
        <v>0</v>
      </c>
    </row>
    <row r="430" spans="1:5" ht="19.899999999999999" hidden="1" customHeight="1">
      <c r="A430" s="44">
        <v>20506</v>
      </c>
      <c r="B430" s="44" t="s">
        <v>874</v>
      </c>
      <c r="C430" s="143"/>
      <c r="D430" s="90">
        <f>SUM(D431:D433)</f>
        <v>0</v>
      </c>
      <c r="E430" s="43">
        <f t="shared" si="6"/>
        <v>0</v>
      </c>
    </row>
    <row r="431" spans="1:5" s="16" customFormat="1" ht="19.899999999999999" hidden="1" customHeight="1">
      <c r="A431" s="46">
        <v>2050601</v>
      </c>
      <c r="B431" s="47" t="s">
        <v>801</v>
      </c>
      <c r="C431" s="145"/>
      <c r="D431" s="45"/>
      <c r="E431" s="43">
        <f t="shared" si="6"/>
        <v>0</v>
      </c>
    </row>
    <row r="432" spans="1:5" s="16" customFormat="1" ht="19.899999999999999" hidden="1" customHeight="1">
      <c r="A432" s="46">
        <v>2050602</v>
      </c>
      <c r="B432" s="47" t="s">
        <v>802</v>
      </c>
      <c r="C432" s="145"/>
      <c r="D432" s="45"/>
      <c r="E432" s="43">
        <f t="shared" si="6"/>
        <v>0</v>
      </c>
    </row>
    <row r="433" spans="1:5" s="16" customFormat="1" ht="19.899999999999999" hidden="1" customHeight="1">
      <c r="A433" s="46">
        <v>2050699</v>
      </c>
      <c r="B433" s="47" t="s">
        <v>803</v>
      </c>
      <c r="C433" s="145"/>
      <c r="D433" s="45"/>
      <c r="E433" s="43">
        <f t="shared" si="6"/>
        <v>0</v>
      </c>
    </row>
    <row r="434" spans="1:5" s="16" customFormat="1" ht="19.899999999999999" customHeight="1">
      <c r="A434" s="44">
        <v>20507</v>
      </c>
      <c r="B434" s="44" t="s">
        <v>875</v>
      </c>
      <c r="C434" s="143"/>
      <c r="D434" s="90">
        <f>SUM(D435:D437)</f>
        <v>0</v>
      </c>
      <c r="E434" s="43">
        <f>E435</f>
        <v>9</v>
      </c>
    </row>
    <row r="435" spans="1:5" s="16" customFormat="1" ht="19.899999999999999" customHeight="1">
      <c r="A435" s="46">
        <v>2050701</v>
      </c>
      <c r="B435" s="47" t="s">
        <v>276</v>
      </c>
      <c r="C435" s="145">
        <v>7.72</v>
      </c>
      <c r="D435" s="45"/>
      <c r="E435" s="43">
        <v>9</v>
      </c>
    </row>
    <row r="436" spans="1:5" s="16" customFormat="1" ht="19.899999999999999" hidden="1" customHeight="1">
      <c r="A436" s="46">
        <v>2050702</v>
      </c>
      <c r="B436" s="47" t="s">
        <v>277</v>
      </c>
      <c r="C436" s="145"/>
      <c r="D436" s="45">
        <v>0</v>
      </c>
      <c r="E436" s="43">
        <f t="shared" si="6"/>
        <v>0</v>
      </c>
    </row>
    <row r="437" spans="1:5" ht="19.899999999999999" hidden="1" customHeight="1">
      <c r="A437" s="46">
        <v>2050799</v>
      </c>
      <c r="B437" s="47" t="s">
        <v>278</v>
      </c>
      <c r="C437" s="145"/>
      <c r="D437" s="45">
        <v>0</v>
      </c>
      <c r="E437" s="43">
        <f t="shared" si="6"/>
        <v>0</v>
      </c>
    </row>
    <row r="438" spans="1:5" ht="19.899999999999999" customHeight="1">
      <c r="A438" s="44">
        <v>20508</v>
      </c>
      <c r="B438" s="44" t="s">
        <v>876</v>
      </c>
      <c r="C438" s="143"/>
      <c r="D438" s="90">
        <f>SUM(D439:D443)</f>
        <v>0</v>
      </c>
      <c r="E438" s="138">
        <f>SUM(E439:E441)</f>
        <v>0</v>
      </c>
    </row>
    <row r="439" spans="1:5" ht="19.899999999999999" customHeight="1">
      <c r="A439" s="46">
        <v>2050801</v>
      </c>
      <c r="B439" s="47" t="s">
        <v>279</v>
      </c>
      <c r="C439" s="145"/>
      <c r="D439" s="45"/>
      <c r="E439" s="43">
        <f t="shared" si="6"/>
        <v>0</v>
      </c>
    </row>
    <row r="440" spans="1:5" ht="19.899999999999999" customHeight="1">
      <c r="A440" s="46">
        <v>2050802</v>
      </c>
      <c r="B440" s="47" t="s">
        <v>280</v>
      </c>
      <c r="C440" s="145"/>
      <c r="D440" s="45"/>
      <c r="E440" s="43">
        <f t="shared" si="6"/>
        <v>0</v>
      </c>
    </row>
    <row r="441" spans="1:5" ht="19.899999999999999" customHeight="1">
      <c r="A441" s="46">
        <v>2050803</v>
      </c>
      <c r="B441" s="47" t="s">
        <v>281</v>
      </c>
      <c r="C441" s="145">
        <v>0.55000000000000004</v>
      </c>
      <c r="D441" s="45"/>
      <c r="E441" s="43">
        <v>0</v>
      </c>
    </row>
    <row r="442" spans="1:5" ht="19.899999999999999" hidden="1" customHeight="1">
      <c r="A442" s="46">
        <v>2050804</v>
      </c>
      <c r="B442" s="47" t="s">
        <v>282</v>
      </c>
      <c r="C442" s="145">
        <v>0</v>
      </c>
      <c r="D442" s="45">
        <v>0</v>
      </c>
      <c r="E442" s="43">
        <f t="shared" si="6"/>
        <v>0</v>
      </c>
    </row>
    <row r="443" spans="1:5" ht="19.899999999999999" hidden="1" customHeight="1">
      <c r="A443" s="46">
        <v>2050899</v>
      </c>
      <c r="B443" s="47" t="s">
        <v>283</v>
      </c>
      <c r="C443" s="145">
        <v>0</v>
      </c>
      <c r="D443" s="45">
        <v>0</v>
      </c>
      <c r="E443" s="43">
        <f t="shared" si="6"/>
        <v>0</v>
      </c>
    </row>
    <row r="444" spans="1:5" ht="19.899999999999999" customHeight="1">
      <c r="A444" s="44">
        <v>20509</v>
      </c>
      <c r="B444" s="44" t="s">
        <v>877</v>
      </c>
      <c r="C444" s="143">
        <f>SUM(C445:C450)</f>
        <v>33.53</v>
      </c>
      <c r="D444" s="90">
        <f>SUM(D445:D450)</f>
        <v>0</v>
      </c>
      <c r="E444" s="43">
        <f>SUM(E445:E450)</f>
        <v>128</v>
      </c>
    </row>
    <row r="445" spans="1:5" ht="19.899999999999999" customHeight="1">
      <c r="A445" s="46">
        <v>2050901</v>
      </c>
      <c r="B445" s="47" t="s">
        <v>284</v>
      </c>
      <c r="C445" s="145"/>
      <c r="D445" s="45"/>
      <c r="E445" s="43">
        <f t="shared" si="6"/>
        <v>0</v>
      </c>
    </row>
    <row r="446" spans="1:5" ht="19.899999999999999" customHeight="1">
      <c r="A446" s="46">
        <v>2050902</v>
      </c>
      <c r="B446" s="47" t="s">
        <v>285</v>
      </c>
      <c r="C446" s="145"/>
      <c r="D446" s="45"/>
      <c r="E446" s="43">
        <f t="shared" si="6"/>
        <v>0</v>
      </c>
    </row>
    <row r="447" spans="1:5" s="15" customFormat="1" ht="19.899999999999999" customHeight="1">
      <c r="A447" s="46">
        <v>2050903</v>
      </c>
      <c r="B447" s="47" t="s">
        <v>286</v>
      </c>
      <c r="C447" s="145"/>
      <c r="D447" s="32"/>
      <c r="E447" s="43">
        <f t="shared" si="6"/>
        <v>0</v>
      </c>
    </row>
    <row r="448" spans="1:5" ht="19.899999999999999" customHeight="1">
      <c r="A448" s="46">
        <v>2050904</v>
      </c>
      <c r="B448" s="47" t="s">
        <v>287</v>
      </c>
      <c r="C448" s="145"/>
      <c r="D448" s="45"/>
      <c r="E448" s="43">
        <f t="shared" si="6"/>
        <v>0</v>
      </c>
    </row>
    <row r="449" spans="1:5" s="16" customFormat="1" ht="19.899999999999999" customHeight="1">
      <c r="A449" s="46">
        <v>2050905</v>
      </c>
      <c r="B449" s="47" t="s">
        <v>288</v>
      </c>
      <c r="C449" s="145"/>
      <c r="D449" s="45"/>
      <c r="E449" s="43">
        <f t="shared" si="6"/>
        <v>0</v>
      </c>
    </row>
    <row r="450" spans="1:5" s="16" customFormat="1" ht="19.899999999999999" customHeight="1">
      <c r="A450" s="46">
        <v>2050999</v>
      </c>
      <c r="B450" s="47" t="s">
        <v>289</v>
      </c>
      <c r="C450" s="145">
        <v>33.53</v>
      </c>
      <c r="D450" s="45"/>
      <c r="E450" s="43">
        <v>128</v>
      </c>
    </row>
    <row r="451" spans="1:5" s="16" customFormat="1" ht="19.899999999999999" customHeight="1">
      <c r="A451" s="44">
        <v>20599</v>
      </c>
      <c r="B451" s="44" t="s">
        <v>878</v>
      </c>
      <c r="C451" s="143">
        <f>C452</f>
        <v>0</v>
      </c>
      <c r="D451" s="90">
        <f>D452</f>
        <v>0</v>
      </c>
      <c r="E451" s="43">
        <f>E452</f>
        <v>0</v>
      </c>
    </row>
    <row r="452" spans="1:5" s="16" customFormat="1" ht="19.899999999999999" customHeight="1">
      <c r="A452" s="46">
        <v>2059999</v>
      </c>
      <c r="B452" s="47" t="s">
        <v>290</v>
      </c>
      <c r="C452" s="145"/>
      <c r="D452" s="45"/>
      <c r="E452" s="43">
        <f t="shared" si="6"/>
        <v>0</v>
      </c>
    </row>
    <row r="453" spans="1:5" s="16" customFormat="1" ht="19.899999999999999" customHeight="1">
      <c r="A453" s="44">
        <v>206</v>
      </c>
      <c r="B453" s="44" t="s">
        <v>291</v>
      </c>
      <c r="C453" s="143">
        <f>SUM(C454,C459,C468,C474,C480,C485,C490,C497,C501,C504)</f>
        <v>0</v>
      </c>
      <c r="D453" s="90">
        <f>SUM(D454,D459,D468,D474,D480,D485,D490,D497,D501,D504)</f>
        <v>0</v>
      </c>
      <c r="E453" s="43">
        <f>E454+E474+E490+E504</f>
        <v>0</v>
      </c>
    </row>
    <row r="454" spans="1:5" s="16" customFormat="1" ht="19.899999999999999" customHeight="1">
      <c r="A454" s="44">
        <v>20601</v>
      </c>
      <c r="B454" s="44" t="s">
        <v>879</v>
      </c>
      <c r="C454" s="143">
        <f>SUM(C455:C458)</f>
        <v>0</v>
      </c>
      <c r="D454" s="90">
        <f>SUM(D455:D458)</f>
        <v>0</v>
      </c>
      <c r="E454" s="43">
        <f>SUM(E455:E458)</f>
        <v>0</v>
      </c>
    </row>
    <row r="455" spans="1:5" s="16" customFormat="1" ht="19.899999999999999" customHeight="1">
      <c r="A455" s="46">
        <v>2060101</v>
      </c>
      <c r="B455" s="47" t="s">
        <v>107</v>
      </c>
      <c r="C455" s="145"/>
      <c r="D455" s="45"/>
      <c r="E455" s="43">
        <f t="shared" ref="E455:E517" si="7">C455+D455</f>
        <v>0</v>
      </c>
    </row>
    <row r="456" spans="1:5" s="16" customFormat="1" ht="19.899999999999999" hidden="1" customHeight="1">
      <c r="A456" s="46">
        <v>2060102</v>
      </c>
      <c r="B456" s="47" t="s">
        <v>108</v>
      </c>
      <c r="C456" s="145"/>
      <c r="D456" s="45"/>
      <c r="E456" s="43">
        <f t="shared" si="7"/>
        <v>0</v>
      </c>
    </row>
    <row r="457" spans="1:5" s="16" customFormat="1" ht="19.899999999999999" hidden="1" customHeight="1">
      <c r="A457" s="46">
        <v>2060103</v>
      </c>
      <c r="B457" s="47" t="s">
        <v>109</v>
      </c>
      <c r="C457" s="145"/>
      <c r="D457" s="45"/>
      <c r="E457" s="43">
        <f t="shared" si="7"/>
        <v>0</v>
      </c>
    </row>
    <row r="458" spans="1:5" s="16" customFormat="1" ht="19.899999999999999" customHeight="1">
      <c r="A458" s="46">
        <v>2060199</v>
      </c>
      <c r="B458" s="47" t="s">
        <v>292</v>
      </c>
      <c r="C458" s="145"/>
      <c r="D458" s="45"/>
      <c r="E458" s="43">
        <f t="shared" si="7"/>
        <v>0</v>
      </c>
    </row>
    <row r="459" spans="1:5" s="16" customFormat="1" ht="19.899999999999999" hidden="1" customHeight="1">
      <c r="A459" s="44">
        <v>20602</v>
      </c>
      <c r="B459" s="44" t="s">
        <v>880</v>
      </c>
      <c r="C459" s="143">
        <f>SUM(C460:C467)</f>
        <v>0</v>
      </c>
      <c r="D459" s="90">
        <f>SUM(D460:D467)</f>
        <v>0</v>
      </c>
      <c r="E459" s="43">
        <f t="shared" si="7"/>
        <v>0</v>
      </c>
    </row>
    <row r="460" spans="1:5" s="16" customFormat="1" ht="19.899999999999999" hidden="1" customHeight="1">
      <c r="A460" s="46">
        <v>2060201</v>
      </c>
      <c r="B460" s="47" t="s">
        <v>293</v>
      </c>
      <c r="C460" s="145">
        <v>0</v>
      </c>
      <c r="D460" s="45"/>
      <c r="E460" s="43">
        <f t="shared" si="7"/>
        <v>0</v>
      </c>
    </row>
    <row r="461" spans="1:5" s="16" customFormat="1" ht="19.899999999999999" hidden="1" customHeight="1">
      <c r="A461" s="46">
        <v>2060202</v>
      </c>
      <c r="B461" s="47" t="s">
        <v>294</v>
      </c>
      <c r="C461" s="145">
        <v>0</v>
      </c>
      <c r="D461" s="45"/>
      <c r="E461" s="43">
        <f t="shared" si="7"/>
        <v>0</v>
      </c>
    </row>
    <row r="462" spans="1:5" s="16" customFormat="1" ht="19.899999999999999" hidden="1" customHeight="1">
      <c r="A462" s="46">
        <v>2060203</v>
      </c>
      <c r="B462" s="47" t="s">
        <v>295</v>
      </c>
      <c r="C462" s="145">
        <v>0</v>
      </c>
      <c r="D462" s="45"/>
      <c r="E462" s="43">
        <f t="shared" si="7"/>
        <v>0</v>
      </c>
    </row>
    <row r="463" spans="1:5" s="16" customFormat="1" ht="19.899999999999999" hidden="1" customHeight="1">
      <c r="A463" s="46">
        <v>2060204</v>
      </c>
      <c r="B463" s="47" t="s">
        <v>296</v>
      </c>
      <c r="C463" s="145">
        <v>0</v>
      </c>
      <c r="D463" s="45"/>
      <c r="E463" s="43">
        <f t="shared" si="7"/>
        <v>0</v>
      </c>
    </row>
    <row r="464" spans="1:5" s="16" customFormat="1" ht="19.899999999999999" hidden="1" customHeight="1">
      <c r="A464" s="46">
        <v>2060205</v>
      </c>
      <c r="B464" s="47" t="s">
        <v>297</v>
      </c>
      <c r="C464" s="145">
        <v>0</v>
      </c>
      <c r="D464" s="45"/>
      <c r="E464" s="43">
        <f t="shared" si="7"/>
        <v>0</v>
      </c>
    </row>
    <row r="465" spans="1:5" s="16" customFormat="1" ht="19.899999999999999" hidden="1" customHeight="1">
      <c r="A465" s="46">
        <v>2060206</v>
      </c>
      <c r="B465" s="47" t="s">
        <v>298</v>
      </c>
      <c r="C465" s="145">
        <v>0</v>
      </c>
      <c r="D465" s="45"/>
      <c r="E465" s="43">
        <f t="shared" si="7"/>
        <v>0</v>
      </c>
    </row>
    <row r="466" spans="1:5" s="16" customFormat="1" ht="19.899999999999999" hidden="1" customHeight="1">
      <c r="A466" s="46">
        <v>2060207</v>
      </c>
      <c r="B466" s="47" t="s">
        <v>299</v>
      </c>
      <c r="C466" s="145">
        <v>0</v>
      </c>
      <c r="D466" s="45"/>
      <c r="E466" s="43">
        <f t="shared" si="7"/>
        <v>0</v>
      </c>
    </row>
    <row r="467" spans="1:5" s="16" customFormat="1" ht="19.899999999999999" hidden="1" customHeight="1">
      <c r="A467" s="46">
        <v>2060299</v>
      </c>
      <c r="B467" s="47" t="s">
        <v>300</v>
      </c>
      <c r="C467" s="145">
        <v>0</v>
      </c>
      <c r="D467" s="45"/>
      <c r="E467" s="43">
        <f t="shared" si="7"/>
        <v>0</v>
      </c>
    </row>
    <row r="468" spans="1:5" s="16" customFormat="1" ht="19.899999999999999" hidden="1" customHeight="1">
      <c r="A468" s="44">
        <v>20603</v>
      </c>
      <c r="B468" s="44" t="s">
        <v>881</v>
      </c>
      <c r="C468" s="153">
        <f>SUM(C469:C473)</f>
        <v>0</v>
      </c>
      <c r="D468" s="96">
        <f>SUM(D469:D473)</f>
        <v>0</v>
      </c>
      <c r="E468" s="43">
        <f t="shared" si="7"/>
        <v>0</v>
      </c>
    </row>
    <row r="469" spans="1:5" ht="19.899999999999999" hidden="1" customHeight="1">
      <c r="A469" s="46">
        <v>2060301</v>
      </c>
      <c r="B469" s="47" t="s">
        <v>293</v>
      </c>
      <c r="C469" s="145">
        <v>0</v>
      </c>
      <c r="D469" s="45"/>
      <c r="E469" s="43">
        <f t="shared" si="7"/>
        <v>0</v>
      </c>
    </row>
    <row r="470" spans="1:5" s="16" customFormat="1" ht="19.899999999999999" hidden="1" customHeight="1">
      <c r="A470" s="46">
        <v>2060302</v>
      </c>
      <c r="B470" s="47" t="s">
        <v>301</v>
      </c>
      <c r="C470" s="145">
        <v>0</v>
      </c>
      <c r="D470" s="45"/>
      <c r="E470" s="43">
        <f t="shared" si="7"/>
        <v>0</v>
      </c>
    </row>
    <row r="471" spans="1:5" s="16" customFormat="1" ht="19.899999999999999" hidden="1" customHeight="1">
      <c r="A471" s="46">
        <v>2060303</v>
      </c>
      <c r="B471" s="47" t="s">
        <v>302</v>
      </c>
      <c r="C471" s="145">
        <v>0</v>
      </c>
      <c r="D471" s="45"/>
      <c r="E471" s="43">
        <f t="shared" si="7"/>
        <v>0</v>
      </c>
    </row>
    <row r="472" spans="1:5" s="16" customFormat="1" ht="19.899999999999999" hidden="1" customHeight="1">
      <c r="A472" s="46">
        <v>2060304</v>
      </c>
      <c r="B472" s="47" t="s">
        <v>303</v>
      </c>
      <c r="C472" s="145">
        <v>0</v>
      </c>
      <c r="D472" s="45"/>
      <c r="E472" s="43">
        <f t="shared" si="7"/>
        <v>0</v>
      </c>
    </row>
    <row r="473" spans="1:5" s="16" customFormat="1" ht="19.899999999999999" hidden="1" customHeight="1">
      <c r="A473" s="46">
        <v>2060399</v>
      </c>
      <c r="B473" s="47" t="s">
        <v>304</v>
      </c>
      <c r="C473" s="145">
        <v>0</v>
      </c>
      <c r="D473" s="45"/>
      <c r="E473" s="43">
        <f t="shared" si="7"/>
        <v>0</v>
      </c>
    </row>
    <row r="474" spans="1:5" s="16" customFormat="1" ht="19.899999999999999" customHeight="1">
      <c r="A474" s="44">
        <v>20604</v>
      </c>
      <c r="B474" s="44" t="s">
        <v>882</v>
      </c>
      <c r="C474" s="143">
        <f>SUM(C475:C479)</f>
        <v>0</v>
      </c>
      <c r="D474" s="90">
        <f>SUM(D475:D479)</f>
        <v>0</v>
      </c>
      <c r="E474" s="43">
        <f>SUM(E476:E479)</f>
        <v>0</v>
      </c>
    </row>
    <row r="475" spans="1:5" s="16" customFormat="1" ht="19.899999999999999" hidden="1" customHeight="1">
      <c r="A475" s="46">
        <v>2060401</v>
      </c>
      <c r="B475" s="47" t="s">
        <v>293</v>
      </c>
      <c r="C475" s="145">
        <v>0</v>
      </c>
      <c r="D475" s="45">
        <v>0</v>
      </c>
      <c r="E475" s="43">
        <f t="shared" si="7"/>
        <v>0</v>
      </c>
    </row>
    <row r="476" spans="1:5" s="16" customFormat="1" ht="19.899999999999999" customHeight="1">
      <c r="A476" s="46">
        <v>2060402</v>
      </c>
      <c r="B476" s="47" t="s">
        <v>305</v>
      </c>
      <c r="C476" s="145"/>
      <c r="D476" s="45"/>
      <c r="E476" s="43">
        <f t="shared" si="7"/>
        <v>0</v>
      </c>
    </row>
    <row r="477" spans="1:5" s="16" customFormat="1" ht="19.899999999999999" customHeight="1">
      <c r="A477" s="46">
        <v>2060403</v>
      </c>
      <c r="B477" s="47" t="s">
        <v>306</v>
      </c>
      <c r="C477" s="145"/>
      <c r="D477" s="45"/>
      <c r="E477" s="43">
        <f t="shared" si="7"/>
        <v>0</v>
      </c>
    </row>
    <row r="478" spans="1:5" s="16" customFormat="1" ht="19.899999999999999" hidden="1" customHeight="1">
      <c r="A478" s="46">
        <v>2060404</v>
      </c>
      <c r="B478" s="47" t="s">
        <v>307</v>
      </c>
      <c r="C478" s="145"/>
      <c r="D478" s="45"/>
      <c r="E478" s="43">
        <f t="shared" si="7"/>
        <v>0</v>
      </c>
    </row>
    <row r="479" spans="1:5" s="16" customFormat="1" ht="19.899999999999999" customHeight="1">
      <c r="A479" s="46">
        <v>2060499</v>
      </c>
      <c r="B479" s="47" t="s">
        <v>308</v>
      </c>
      <c r="C479" s="145"/>
      <c r="D479" s="45"/>
      <c r="E479" s="43">
        <f t="shared" si="7"/>
        <v>0</v>
      </c>
    </row>
    <row r="480" spans="1:5" s="16" customFormat="1" ht="19.899999999999999" hidden="1" customHeight="1">
      <c r="A480" s="44">
        <v>20605</v>
      </c>
      <c r="B480" s="44" t="s">
        <v>883</v>
      </c>
      <c r="C480" s="143">
        <f>SUM(C481:C484)</f>
        <v>0</v>
      </c>
      <c r="D480" s="90">
        <f>SUM(D481:D484)</f>
        <v>0</v>
      </c>
      <c r="E480" s="43">
        <f t="shared" si="7"/>
        <v>0</v>
      </c>
    </row>
    <row r="481" spans="1:5" s="16" customFormat="1" ht="19.899999999999999" hidden="1" customHeight="1">
      <c r="A481" s="46">
        <v>2060501</v>
      </c>
      <c r="B481" s="47" t="s">
        <v>293</v>
      </c>
      <c r="C481" s="145">
        <v>0</v>
      </c>
      <c r="D481" s="45"/>
      <c r="E481" s="43">
        <f t="shared" si="7"/>
        <v>0</v>
      </c>
    </row>
    <row r="482" spans="1:5" s="16" customFormat="1" ht="19.899999999999999" hidden="1" customHeight="1">
      <c r="A482" s="46">
        <v>2060502</v>
      </c>
      <c r="B482" s="47" t="s">
        <v>309</v>
      </c>
      <c r="C482" s="145">
        <v>0</v>
      </c>
      <c r="D482" s="45"/>
      <c r="E482" s="43">
        <f t="shared" si="7"/>
        <v>0</v>
      </c>
    </row>
    <row r="483" spans="1:5" s="16" customFormat="1" ht="19.899999999999999" hidden="1" customHeight="1">
      <c r="A483" s="46">
        <v>2060503</v>
      </c>
      <c r="B483" s="47" t="s">
        <v>310</v>
      </c>
      <c r="C483" s="145">
        <v>0</v>
      </c>
      <c r="D483" s="45"/>
      <c r="E483" s="43">
        <f t="shared" si="7"/>
        <v>0</v>
      </c>
    </row>
    <row r="484" spans="1:5" s="16" customFormat="1" ht="19.899999999999999" hidden="1" customHeight="1">
      <c r="A484" s="46">
        <v>2060599</v>
      </c>
      <c r="B484" s="47" t="s">
        <v>311</v>
      </c>
      <c r="C484" s="145">
        <v>0</v>
      </c>
      <c r="D484" s="45"/>
      <c r="E484" s="43">
        <f t="shared" si="7"/>
        <v>0</v>
      </c>
    </row>
    <row r="485" spans="1:5" s="16" customFormat="1" ht="19.899999999999999" hidden="1" customHeight="1">
      <c r="A485" s="44">
        <v>20606</v>
      </c>
      <c r="B485" s="44" t="s">
        <v>884</v>
      </c>
      <c r="C485" s="143">
        <f>SUM(C486:C489)</f>
        <v>0</v>
      </c>
      <c r="D485" s="90">
        <f>SUM(D486:D489)</f>
        <v>0</v>
      </c>
      <c r="E485" s="43">
        <f t="shared" si="7"/>
        <v>0</v>
      </c>
    </row>
    <row r="486" spans="1:5" s="16" customFormat="1" ht="19.899999999999999" hidden="1" customHeight="1">
      <c r="A486" s="46">
        <v>2060601</v>
      </c>
      <c r="B486" s="47" t="s">
        <v>312</v>
      </c>
      <c r="C486" s="145">
        <v>0</v>
      </c>
      <c r="D486" s="45"/>
      <c r="E486" s="43">
        <f t="shared" si="7"/>
        <v>0</v>
      </c>
    </row>
    <row r="487" spans="1:5" s="16" customFormat="1" ht="19.899999999999999" hidden="1" customHeight="1">
      <c r="A487" s="46">
        <v>2060602</v>
      </c>
      <c r="B487" s="47" t="s">
        <v>313</v>
      </c>
      <c r="C487" s="145">
        <v>0</v>
      </c>
      <c r="D487" s="45"/>
      <c r="E487" s="43">
        <f t="shared" si="7"/>
        <v>0</v>
      </c>
    </row>
    <row r="488" spans="1:5" s="16" customFormat="1" ht="19.899999999999999" hidden="1" customHeight="1">
      <c r="A488" s="46">
        <v>2060603</v>
      </c>
      <c r="B488" s="47" t="s">
        <v>314</v>
      </c>
      <c r="C488" s="145">
        <v>0</v>
      </c>
      <c r="D488" s="45"/>
      <c r="E488" s="43">
        <f t="shared" si="7"/>
        <v>0</v>
      </c>
    </row>
    <row r="489" spans="1:5" s="16" customFormat="1" ht="19.899999999999999" hidden="1" customHeight="1">
      <c r="A489" s="46">
        <v>2060699</v>
      </c>
      <c r="B489" s="47" t="s">
        <v>315</v>
      </c>
      <c r="C489" s="145">
        <v>0</v>
      </c>
      <c r="D489" s="45"/>
      <c r="E489" s="43">
        <f t="shared" si="7"/>
        <v>0</v>
      </c>
    </row>
    <row r="490" spans="1:5" s="16" customFormat="1" ht="19.899999999999999" customHeight="1">
      <c r="A490" s="44">
        <v>20607</v>
      </c>
      <c r="B490" s="44" t="s">
        <v>885</v>
      </c>
      <c r="C490" s="143">
        <f>SUM(C491:C496)</f>
        <v>0</v>
      </c>
      <c r="D490" s="90">
        <f>SUM(D491:D496)</f>
        <v>0</v>
      </c>
      <c r="E490" s="43">
        <f>E496</f>
        <v>0</v>
      </c>
    </row>
    <row r="491" spans="1:5" s="16" customFormat="1" ht="19.899999999999999" hidden="1" customHeight="1">
      <c r="A491" s="46">
        <v>2060701</v>
      </c>
      <c r="B491" s="47" t="s">
        <v>293</v>
      </c>
      <c r="C491" s="145">
        <v>0</v>
      </c>
      <c r="D491" s="45"/>
      <c r="E491" s="43">
        <f t="shared" si="7"/>
        <v>0</v>
      </c>
    </row>
    <row r="492" spans="1:5" s="16" customFormat="1" ht="19.899999999999999" hidden="1" customHeight="1">
      <c r="A492" s="46">
        <v>2060702</v>
      </c>
      <c r="B492" s="47" t="s">
        <v>316</v>
      </c>
      <c r="C492" s="145">
        <v>0</v>
      </c>
      <c r="D492" s="45"/>
      <c r="E492" s="43">
        <f t="shared" si="7"/>
        <v>0</v>
      </c>
    </row>
    <row r="493" spans="1:5" s="16" customFormat="1" ht="19.899999999999999" hidden="1" customHeight="1">
      <c r="A493" s="46">
        <v>2060703</v>
      </c>
      <c r="B493" s="47" t="s">
        <v>317</v>
      </c>
      <c r="C493" s="145">
        <v>0</v>
      </c>
      <c r="D493" s="45"/>
      <c r="E493" s="43">
        <f t="shared" si="7"/>
        <v>0</v>
      </c>
    </row>
    <row r="494" spans="1:5" s="16" customFormat="1" ht="19.899999999999999" hidden="1" customHeight="1">
      <c r="A494" s="46">
        <v>2060704</v>
      </c>
      <c r="B494" s="47" t="s">
        <v>318</v>
      </c>
      <c r="C494" s="145">
        <v>0</v>
      </c>
      <c r="D494" s="45"/>
      <c r="E494" s="43">
        <f t="shared" si="7"/>
        <v>0</v>
      </c>
    </row>
    <row r="495" spans="1:5" s="16" customFormat="1" ht="19.899999999999999" hidden="1" customHeight="1">
      <c r="A495" s="46">
        <v>2060705</v>
      </c>
      <c r="B495" s="47" t="s">
        <v>319</v>
      </c>
      <c r="C495" s="145">
        <v>0</v>
      </c>
      <c r="D495" s="45"/>
      <c r="E495" s="43">
        <f t="shared" si="7"/>
        <v>0</v>
      </c>
    </row>
    <row r="496" spans="1:5" s="16" customFormat="1" ht="19.899999999999999" customHeight="1">
      <c r="A496" s="46">
        <v>2060799</v>
      </c>
      <c r="B496" s="47" t="s">
        <v>320</v>
      </c>
      <c r="C496" s="145"/>
      <c r="D496" s="45"/>
      <c r="E496" s="43">
        <f t="shared" si="7"/>
        <v>0</v>
      </c>
    </row>
    <row r="497" spans="1:5" s="16" customFormat="1" ht="19.899999999999999" hidden="1" customHeight="1">
      <c r="A497" s="44">
        <v>20608</v>
      </c>
      <c r="B497" s="44" t="s">
        <v>886</v>
      </c>
      <c r="C497" s="143">
        <f>SUM(C498:C500)</f>
        <v>0</v>
      </c>
      <c r="D497" s="90">
        <f>SUM(D498:D500)</f>
        <v>0</v>
      </c>
      <c r="E497" s="43">
        <f t="shared" si="7"/>
        <v>0</v>
      </c>
    </row>
    <row r="498" spans="1:5" s="16" customFormat="1" ht="19.899999999999999" hidden="1" customHeight="1">
      <c r="A498" s="46">
        <v>2060801</v>
      </c>
      <c r="B498" s="47" t="s">
        <v>321</v>
      </c>
      <c r="C498" s="145">
        <v>0</v>
      </c>
      <c r="D498" s="45"/>
      <c r="E498" s="43">
        <f t="shared" si="7"/>
        <v>0</v>
      </c>
    </row>
    <row r="499" spans="1:5" s="16" customFormat="1" ht="19.899999999999999" hidden="1" customHeight="1">
      <c r="A499" s="46">
        <v>2060802</v>
      </c>
      <c r="B499" s="47" t="s">
        <v>322</v>
      </c>
      <c r="C499" s="145">
        <v>0</v>
      </c>
      <c r="D499" s="45"/>
      <c r="E499" s="43">
        <f t="shared" si="7"/>
        <v>0</v>
      </c>
    </row>
    <row r="500" spans="1:5" s="16" customFormat="1" ht="19.899999999999999" hidden="1" customHeight="1">
      <c r="A500" s="46">
        <v>2060899</v>
      </c>
      <c r="B500" s="47" t="s">
        <v>323</v>
      </c>
      <c r="C500" s="145"/>
      <c r="D500" s="45"/>
      <c r="E500" s="43">
        <f t="shared" si="7"/>
        <v>0</v>
      </c>
    </row>
    <row r="501" spans="1:5" s="16" customFormat="1" ht="19.899999999999999" hidden="1" customHeight="1">
      <c r="A501" s="44">
        <v>20609</v>
      </c>
      <c r="B501" s="44" t="s">
        <v>887</v>
      </c>
      <c r="C501" s="143">
        <f>SUM(C502:C503)</f>
        <v>0</v>
      </c>
      <c r="D501" s="90">
        <f>SUM(D502:D503)</f>
        <v>0</v>
      </c>
      <c r="E501" s="43">
        <f t="shared" si="7"/>
        <v>0</v>
      </c>
    </row>
    <row r="502" spans="1:5" s="16" customFormat="1" ht="19.899999999999999" hidden="1" customHeight="1">
      <c r="A502" s="46">
        <v>2060901</v>
      </c>
      <c r="B502" s="47" t="s">
        <v>324</v>
      </c>
      <c r="C502" s="145">
        <v>0</v>
      </c>
      <c r="D502" s="45"/>
      <c r="E502" s="43">
        <f t="shared" si="7"/>
        <v>0</v>
      </c>
    </row>
    <row r="503" spans="1:5" ht="19.899999999999999" hidden="1" customHeight="1">
      <c r="A503" s="46">
        <v>2060902</v>
      </c>
      <c r="B503" s="47" t="s">
        <v>325</v>
      </c>
      <c r="C503" s="148">
        <v>0</v>
      </c>
      <c r="D503" s="49"/>
      <c r="E503" s="43">
        <f t="shared" si="7"/>
        <v>0</v>
      </c>
    </row>
    <row r="504" spans="1:5" s="16" customFormat="1" ht="19.899999999999999" customHeight="1">
      <c r="A504" s="53">
        <v>20699</v>
      </c>
      <c r="B504" s="53" t="s">
        <v>888</v>
      </c>
      <c r="C504" s="154">
        <f>SUM(C505:C506)</f>
        <v>0</v>
      </c>
      <c r="D504" s="99">
        <f>SUM(D505:D506)</f>
        <v>0</v>
      </c>
      <c r="E504" s="43">
        <f>E506</f>
        <v>0</v>
      </c>
    </row>
    <row r="505" spans="1:5" ht="19.899999999999999" hidden="1" customHeight="1">
      <c r="A505" s="54">
        <v>2069901</v>
      </c>
      <c r="B505" s="55" t="s">
        <v>327</v>
      </c>
      <c r="C505" s="148">
        <v>0</v>
      </c>
      <c r="D505" s="49">
        <v>0</v>
      </c>
      <c r="E505" s="43">
        <f t="shared" si="7"/>
        <v>0</v>
      </c>
    </row>
    <row r="506" spans="1:5" s="16" customFormat="1" ht="19.899999999999999" customHeight="1">
      <c r="A506" s="54">
        <v>2069999</v>
      </c>
      <c r="B506" s="55" t="s">
        <v>326</v>
      </c>
      <c r="C506" s="145"/>
      <c r="D506" s="45"/>
      <c r="E506" s="43">
        <f t="shared" si="7"/>
        <v>0</v>
      </c>
    </row>
    <row r="507" spans="1:5" s="16" customFormat="1" ht="19.899999999999999" customHeight="1">
      <c r="A507" s="56">
        <v>207</v>
      </c>
      <c r="B507" s="56" t="s">
        <v>889</v>
      </c>
      <c r="C507" s="143">
        <f>SUM(C508,C522,C530,C541,C552)</f>
        <v>40.94</v>
      </c>
      <c r="D507" s="90">
        <f>SUM(D508,D522,D530,D541,D552)</f>
        <v>2</v>
      </c>
      <c r="E507" s="43">
        <f>E508+E522+E530+E541+E552</f>
        <v>47</v>
      </c>
    </row>
    <row r="508" spans="1:5" s="16" customFormat="1" ht="19.899999999999999" customHeight="1">
      <c r="A508" s="56">
        <v>20701</v>
      </c>
      <c r="B508" s="56" t="s">
        <v>890</v>
      </c>
      <c r="C508" s="143">
        <f>SUM(C509:C521)</f>
        <v>39.94</v>
      </c>
      <c r="D508" s="90">
        <f>SUM(D509:D521)</f>
        <v>2</v>
      </c>
      <c r="E508" s="43">
        <f>SUM(E509:E521)</f>
        <v>40</v>
      </c>
    </row>
    <row r="509" spans="1:5" ht="19.899999999999999" customHeight="1">
      <c r="A509" s="54">
        <v>2070101</v>
      </c>
      <c r="B509" s="55" t="s">
        <v>107</v>
      </c>
      <c r="C509" s="145"/>
      <c r="D509" s="45"/>
      <c r="E509" s="43">
        <f t="shared" si="7"/>
        <v>0</v>
      </c>
    </row>
    <row r="510" spans="1:5" s="15" customFormat="1" ht="19.899999999999999" customHeight="1">
      <c r="A510" s="54">
        <v>2070102</v>
      </c>
      <c r="B510" s="55" t="s">
        <v>108</v>
      </c>
      <c r="C510" s="150"/>
      <c r="D510" s="89"/>
      <c r="E510" s="43">
        <f t="shared" si="7"/>
        <v>0</v>
      </c>
    </row>
    <row r="511" spans="1:5" ht="19.899999999999999" customHeight="1">
      <c r="A511" s="54">
        <v>2070103</v>
      </c>
      <c r="B511" s="55" t="s">
        <v>109</v>
      </c>
      <c r="C511" s="145">
        <v>31.94</v>
      </c>
      <c r="D511" s="45">
        <v>2</v>
      </c>
      <c r="E511" s="43">
        <v>32</v>
      </c>
    </row>
    <row r="512" spans="1:5" s="16" customFormat="1" ht="19.899999999999999" customHeight="1">
      <c r="A512" s="54">
        <v>2070104</v>
      </c>
      <c r="B512" s="55" t="s">
        <v>328</v>
      </c>
      <c r="C512" s="145"/>
      <c r="D512" s="45"/>
      <c r="E512" s="43">
        <f t="shared" si="7"/>
        <v>0</v>
      </c>
    </row>
    <row r="513" spans="1:5" s="16" customFormat="1" ht="19.899999999999999" hidden="1" customHeight="1">
      <c r="A513" s="54">
        <v>2070105</v>
      </c>
      <c r="B513" s="55" t="s">
        <v>329</v>
      </c>
      <c r="C513" s="145"/>
      <c r="D513" s="45"/>
      <c r="E513" s="43">
        <f t="shared" si="7"/>
        <v>0</v>
      </c>
    </row>
    <row r="514" spans="1:5" s="16" customFormat="1" ht="19.899999999999999" hidden="1" customHeight="1">
      <c r="A514" s="54">
        <v>2070106</v>
      </c>
      <c r="B514" s="55" t="s">
        <v>330</v>
      </c>
      <c r="C514" s="145"/>
      <c r="D514" s="45"/>
      <c r="E514" s="43">
        <f t="shared" si="7"/>
        <v>0</v>
      </c>
    </row>
    <row r="515" spans="1:5" s="16" customFormat="1" ht="19.899999999999999" hidden="1" customHeight="1">
      <c r="A515" s="54">
        <v>2070107</v>
      </c>
      <c r="B515" s="55" t="s">
        <v>331</v>
      </c>
      <c r="C515" s="145"/>
      <c r="D515" s="45"/>
      <c r="E515" s="43">
        <f t="shared" si="7"/>
        <v>0</v>
      </c>
    </row>
    <row r="516" spans="1:5" s="16" customFormat="1" ht="19.899999999999999" customHeight="1">
      <c r="A516" s="54">
        <v>2070108</v>
      </c>
      <c r="B516" s="55" t="s">
        <v>332</v>
      </c>
      <c r="C516" s="145"/>
      <c r="D516" s="45"/>
      <c r="E516" s="43">
        <f t="shared" si="7"/>
        <v>0</v>
      </c>
    </row>
    <row r="517" spans="1:5" s="16" customFormat="1" ht="19.899999999999999" customHeight="1">
      <c r="A517" s="54">
        <v>2070109</v>
      </c>
      <c r="B517" s="55" t="s">
        <v>333</v>
      </c>
      <c r="C517" s="145"/>
      <c r="D517" s="45"/>
      <c r="E517" s="43">
        <f t="shared" si="7"/>
        <v>0</v>
      </c>
    </row>
    <row r="518" spans="1:5" s="16" customFormat="1" ht="19.899999999999999" hidden="1" customHeight="1">
      <c r="A518" s="54">
        <v>2070110</v>
      </c>
      <c r="B518" s="55" t="s">
        <v>334</v>
      </c>
      <c r="C518" s="145"/>
      <c r="D518" s="45"/>
      <c r="E518" s="43">
        <f t="shared" ref="E518:E580" si="8">C518+D518</f>
        <v>0</v>
      </c>
    </row>
    <row r="519" spans="1:5" s="16" customFormat="1" ht="19.899999999999999" hidden="1" customHeight="1">
      <c r="A519" s="54">
        <v>2070111</v>
      </c>
      <c r="B519" s="55" t="s">
        <v>335</v>
      </c>
      <c r="C519" s="145"/>
      <c r="D519" s="45"/>
      <c r="E519" s="43">
        <f t="shared" si="8"/>
        <v>0</v>
      </c>
    </row>
    <row r="520" spans="1:5" ht="19.899999999999999" hidden="1" customHeight="1">
      <c r="A520" s="54">
        <v>2070112</v>
      </c>
      <c r="B520" s="55" t="s">
        <v>336</v>
      </c>
      <c r="C520" s="145"/>
      <c r="D520" s="45"/>
      <c r="E520" s="43">
        <f t="shared" si="8"/>
        <v>0</v>
      </c>
    </row>
    <row r="521" spans="1:5" s="16" customFormat="1" ht="19.899999999999999" customHeight="1">
      <c r="A521" s="54">
        <v>2070199</v>
      </c>
      <c r="B521" s="55" t="s">
        <v>337</v>
      </c>
      <c r="C521" s="145">
        <v>8</v>
      </c>
      <c r="D521" s="45"/>
      <c r="E521" s="43">
        <f t="shared" si="8"/>
        <v>8</v>
      </c>
    </row>
    <row r="522" spans="1:5" s="16" customFormat="1" ht="19.899999999999999" customHeight="1">
      <c r="A522" s="56">
        <v>20702</v>
      </c>
      <c r="B522" s="56" t="s">
        <v>891</v>
      </c>
      <c r="C522" s="143">
        <f>SUM(C523:C529)</f>
        <v>0</v>
      </c>
      <c r="D522" s="90">
        <f>SUM(D523:D529)</f>
        <v>0</v>
      </c>
      <c r="E522" s="43">
        <f>SUM(E524:E529)</f>
        <v>6</v>
      </c>
    </row>
    <row r="523" spans="1:5" s="16" customFormat="1" ht="19.899999999999999" hidden="1" customHeight="1">
      <c r="A523" s="54">
        <v>2070201</v>
      </c>
      <c r="B523" s="55" t="s">
        <v>107</v>
      </c>
      <c r="C523" s="145">
        <v>0</v>
      </c>
      <c r="D523" s="45">
        <v>0</v>
      </c>
      <c r="E523" s="43">
        <f t="shared" si="8"/>
        <v>0</v>
      </c>
    </row>
    <row r="524" spans="1:5" s="16" customFormat="1" ht="19.899999999999999" customHeight="1">
      <c r="A524" s="54">
        <v>2070202</v>
      </c>
      <c r="B524" s="55" t="s">
        <v>108</v>
      </c>
      <c r="C524" s="145"/>
      <c r="D524" s="45"/>
      <c r="E524" s="43">
        <f t="shared" si="8"/>
        <v>0</v>
      </c>
    </row>
    <row r="525" spans="1:5" s="16" customFormat="1" ht="19.899999999999999" customHeight="1">
      <c r="A525" s="54">
        <v>2070203</v>
      </c>
      <c r="B525" s="55" t="s">
        <v>109</v>
      </c>
      <c r="C525" s="145"/>
      <c r="D525" s="45"/>
      <c r="E525" s="43">
        <f t="shared" si="8"/>
        <v>0</v>
      </c>
    </row>
    <row r="526" spans="1:5" s="16" customFormat="1" ht="19.899999999999999" customHeight="1">
      <c r="A526" s="54">
        <v>2070204</v>
      </c>
      <c r="B526" s="55" t="s">
        <v>338</v>
      </c>
      <c r="C526" s="145"/>
      <c r="D526" s="45"/>
      <c r="E526" s="43">
        <v>6</v>
      </c>
    </row>
    <row r="527" spans="1:5" ht="19.899999999999999" customHeight="1">
      <c r="A527" s="54">
        <v>2070205</v>
      </c>
      <c r="B527" s="55" t="s">
        <v>339</v>
      </c>
      <c r="C527" s="145"/>
      <c r="D527" s="45"/>
      <c r="E527" s="43">
        <f t="shared" si="8"/>
        <v>0</v>
      </c>
    </row>
    <row r="528" spans="1:5" s="15" customFormat="1" ht="19.899999999999999" hidden="1" customHeight="1">
      <c r="A528" s="54">
        <v>2070206</v>
      </c>
      <c r="B528" s="55" t="s">
        <v>340</v>
      </c>
      <c r="C528" s="141"/>
      <c r="D528" s="42"/>
      <c r="E528" s="43">
        <f t="shared" si="8"/>
        <v>0</v>
      </c>
    </row>
    <row r="529" spans="1:5" ht="19.899999999999999" customHeight="1">
      <c r="A529" s="54">
        <v>2070299</v>
      </c>
      <c r="B529" s="55" t="s">
        <v>341</v>
      </c>
      <c r="C529" s="150"/>
      <c r="D529" s="50"/>
      <c r="E529" s="43">
        <f t="shared" si="8"/>
        <v>0</v>
      </c>
    </row>
    <row r="530" spans="1:5" ht="19.899999999999999" customHeight="1">
      <c r="A530" s="56">
        <v>20703</v>
      </c>
      <c r="B530" s="56" t="s">
        <v>892</v>
      </c>
      <c r="C530" s="142">
        <f>SUM(C531:C540)</f>
        <v>0</v>
      </c>
      <c r="D530" s="100">
        <f>SUM(D531:D540)</f>
        <v>0</v>
      </c>
      <c r="E530" s="43">
        <f>SUM(E531:E540)</f>
        <v>0</v>
      </c>
    </row>
    <row r="531" spans="1:5" ht="19.899999999999999" customHeight="1">
      <c r="A531" s="54">
        <v>2070301</v>
      </c>
      <c r="B531" s="55" t="s">
        <v>107</v>
      </c>
      <c r="C531" s="145"/>
      <c r="D531" s="45"/>
      <c r="E531" s="43">
        <f t="shared" si="8"/>
        <v>0</v>
      </c>
    </row>
    <row r="532" spans="1:5" s="16" customFormat="1" ht="19.899999999999999" customHeight="1">
      <c r="A532" s="54">
        <v>2070302</v>
      </c>
      <c r="B532" s="55" t="s">
        <v>108</v>
      </c>
      <c r="C532" s="145"/>
      <c r="D532" s="45"/>
      <c r="E532" s="43">
        <f t="shared" si="8"/>
        <v>0</v>
      </c>
    </row>
    <row r="533" spans="1:5" s="16" customFormat="1" ht="19.899999999999999" customHeight="1">
      <c r="A533" s="54">
        <v>2070303</v>
      </c>
      <c r="B533" s="55" t="s">
        <v>109</v>
      </c>
      <c r="C533" s="145"/>
      <c r="D533" s="45"/>
      <c r="E533" s="43">
        <f t="shared" si="8"/>
        <v>0</v>
      </c>
    </row>
    <row r="534" spans="1:5" s="16" customFormat="1" ht="19.899999999999999" hidden="1" customHeight="1">
      <c r="A534" s="54">
        <v>2070304</v>
      </c>
      <c r="B534" s="55" t="s">
        <v>342</v>
      </c>
      <c r="C534" s="145"/>
      <c r="D534" s="45"/>
      <c r="E534" s="43">
        <f t="shared" si="8"/>
        <v>0</v>
      </c>
    </row>
    <row r="535" spans="1:5" ht="19.899999999999999" hidden="1" customHeight="1">
      <c r="A535" s="54">
        <v>2070305</v>
      </c>
      <c r="B535" s="55" t="s">
        <v>343</v>
      </c>
      <c r="C535" s="145"/>
      <c r="D535" s="45"/>
      <c r="E535" s="43">
        <f t="shared" si="8"/>
        <v>0</v>
      </c>
    </row>
    <row r="536" spans="1:5" s="16" customFormat="1" ht="19.899999999999999" customHeight="1">
      <c r="A536" s="54">
        <v>2070306</v>
      </c>
      <c r="B536" s="55" t="s">
        <v>344</v>
      </c>
      <c r="C536" s="145"/>
      <c r="D536" s="45"/>
      <c r="E536" s="43">
        <f t="shared" si="8"/>
        <v>0</v>
      </c>
    </row>
    <row r="537" spans="1:5" s="16" customFormat="1" ht="19.899999999999999" hidden="1" customHeight="1">
      <c r="A537" s="54">
        <v>2070307</v>
      </c>
      <c r="B537" s="55" t="s">
        <v>345</v>
      </c>
      <c r="C537" s="145"/>
      <c r="D537" s="45"/>
      <c r="E537" s="43">
        <f t="shared" si="8"/>
        <v>0</v>
      </c>
    </row>
    <row r="538" spans="1:5" s="16" customFormat="1" ht="19.899999999999999" customHeight="1">
      <c r="A538" s="54">
        <v>2070308</v>
      </c>
      <c r="B538" s="55" t="s">
        <v>346</v>
      </c>
      <c r="C538" s="145"/>
      <c r="D538" s="45"/>
      <c r="E538" s="43">
        <f t="shared" si="8"/>
        <v>0</v>
      </c>
    </row>
    <row r="539" spans="1:5" s="16" customFormat="1" ht="19.899999999999999" hidden="1" customHeight="1">
      <c r="A539" s="54">
        <v>2070309</v>
      </c>
      <c r="B539" s="55" t="s">
        <v>347</v>
      </c>
      <c r="C539" s="145"/>
      <c r="D539" s="45"/>
      <c r="E539" s="43">
        <f t="shared" si="8"/>
        <v>0</v>
      </c>
    </row>
    <row r="540" spans="1:5" ht="19.899999999999999" customHeight="1">
      <c r="A540" s="54">
        <v>2070399</v>
      </c>
      <c r="B540" s="55" t="s">
        <v>348</v>
      </c>
      <c r="C540" s="145"/>
      <c r="D540" s="45"/>
      <c r="E540" s="43">
        <f t="shared" si="8"/>
        <v>0</v>
      </c>
    </row>
    <row r="541" spans="1:5" s="16" customFormat="1" ht="19.899999999999999" customHeight="1">
      <c r="A541" s="56">
        <v>20704</v>
      </c>
      <c r="B541" s="56" t="s">
        <v>893</v>
      </c>
      <c r="C541" s="143">
        <f>SUM(C542:C551)</f>
        <v>0</v>
      </c>
      <c r="D541" s="90">
        <f>SUM(D542:D551)</f>
        <v>0</v>
      </c>
      <c r="E541" s="43">
        <f>SUM(E546:E551)</f>
        <v>0</v>
      </c>
    </row>
    <row r="542" spans="1:5" s="16" customFormat="1" ht="19.899999999999999" hidden="1" customHeight="1">
      <c r="A542" s="54">
        <v>2070401</v>
      </c>
      <c r="B542" s="55" t="s">
        <v>107</v>
      </c>
      <c r="C542" s="145">
        <v>0</v>
      </c>
      <c r="D542" s="45">
        <v>0</v>
      </c>
      <c r="E542" s="43">
        <f t="shared" si="8"/>
        <v>0</v>
      </c>
    </row>
    <row r="543" spans="1:5" ht="19.899999999999999" hidden="1" customHeight="1">
      <c r="A543" s="54">
        <v>2070402</v>
      </c>
      <c r="B543" s="55" t="s">
        <v>108</v>
      </c>
      <c r="C543" s="145">
        <v>0</v>
      </c>
      <c r="D543" s="45">
        <v>0</v>
      </c>
      <c r="E543" s="43">
        <f t="shared" si="8"/>
        <v>0</v>
      </c>
    </row>
    <row r="544" spans="1:5" s="16" customFormat="1" ht="19.899999999999999" hidden="1" customHeight="1">
      <c r="A544" s="54">
        <v>2070403</v>
      </c>
      <c r="B544" s="55" t="s">
        <v>109</v>
      </c>
      <c r="C544" s="145">
        <v>0</v>
      </c>
      <c r="D544" s="45">
        <v>0</v>
      </c>
      <c r="E544" s="43">
        <f t="shared" si="8"/>
        <v>0</v>
      </c>
    </row>
    <row r="545" spans="1:5" s="15" customFormat="1" ht="19.899999999999999" hidden="1" customHeight="1">
      <c r="A545" s="54">
        <v>2070404</v>
      </c>
      <c r="B545" s="55" t="s">
        <v>349</v>
      </c>
      <c r="C545" s="155">
        <v>0</v>
      </c>
      <c r="D545" s="51">
        <v>0</v>
      </c>
      <c r="E545" s="43">
        <f t="shared" si="8"/>
        <v>0</v>
      </c>
    </row>
    <row r="546" spans="1:5" ht="19.899999999999999" customHeight="1">
      <c r="A546" s="54">
        <v>2070405</v>
      </c>
      <c r="B546" s="55" t="s">
        <v>350</v>
      </c>
      <c r="C546" s="145"/>
      <c r="D546" s="45"/>
      <c r="E546" s="43">
        <f t="shared" si="8"/>
        <v>0</v>
      </c>
    </row>
    <row r="547" spans="1:5" s="16" customFormat="1" ht="19.899999999999999" hidden="1" customHeight="1">
      <c r="A547" s="54">
        <v>2070406</v>
      </c>
      <c r="B547" s="55" t="s">
        <v>351</v>
      </c>
      <c r="C547" s="145"/>
      <c r="D547" s="45"/>
      <c r="E547" s="43">
        <f t="shared" si="8"/>
        <v>0</v>
      </c>
    </row>
    <row r="548" spans="1:5" s="16" customFormat="1" ht="19.899999999999999" customHeight="1">
      <c r="A548" s="54">
        <v>2070407</v>
      </c>
      <c r="B548" s="55" t="s">
        <v>352</v>
      </c>
      <c r="C548" s="145"/>
      <c r="D548" s="45"/>
      <c r="E548" s="43">
        <f t="shared" si="8"/>
        <v>0</v>
      </c>
    </row>
    <row r="549" spans="1:5" s="16" customFormat="1" ht="19.899999999999999" hidden="1" customHeight="1">
      <c r="A549" s="54">
        <v>2070408</v>
      </c>
      <c r="B549" s="55" t="s">
        <v>353</v>
      </c>
      <c r="C549" s="145"/>
      <c r="D549" s="45"/>
      <c r="E549" s="43">
        <f t="shared" si="8"/>
        <v>0</v>
      </c>
    </row>
    <row r="550" spans="1:5" s="16" customFormat="1" ht="19.899999999999999" hidden="1" customHeight="1">
      <c r="A550" s="54">
        <v>2070409</v>
      </c>
      <c r="B550" s="55" t="s">
        <v>354</v>
      </c>
      <c r="C550" s="145"/>
      <c r="D550" s="45"/>
      <c r="E550" s="43">
        <f t="shared" si="8"/>
        <v>0</v>
      </c>
    </row>
    <row r="551" spans="1:5" ht="19.899999999999999" customHeight="1">
      <c r="A551" s="54">
        <v>2070499</v>
      </c>
      <c r="B551" s="55" t="s">
        <v>355</v>
      </c>
      <c r="C551" s="145"/>
      <c r="D551" s="45"/>
      <c r="E551" s="43">
        <f t="shared" si="8"/>
        <v>0</v>
      </c>
    </row>
    <row r="552" spans="1:5" s="16" customFormat="1" ht="19.899999999999999" customHeight="1">
      <c r="A552" s="56">
        <v>20799</v>
      </c>
      <c r="B552" s="56" t="s">
        <v>894</v>
      </c>
      <c r="C552" s="143">
        <f>SUM(C553:C555)</f>
        <v>1</v>
      </c>
      <c r="D552" s="90">
        <f>SUM(D553:D555)</f>
        <v>0</v>
      </c>
      <c r="E552" s="43">
        <f>SUM(E553:E555)</f>
        <v>1</v>
      </c>
    </row>
    <row r="553" spans="1:5" s="16" customFormat="1" ht="19.899999999999999" customHeight="1">
      <c r="A553" s="54">
        <v>2079902</v>
      </c>
      <c r="B553" s="55" t="s">
        <v>357</v>
      </c>
      <c r="C553" s="145"/>
      <c r="D553" s="45"/>
      <c r="E553" s="43">
        <f t="shared" si="8"/>
        <v>0</v>
      </c>
    </row>
    <row r="554" spans="1:5" s="16" customFormat="1" ht="19.899999999999999" customHeight="1">
      <c r="A554" s="54">
        <v>2079903</v>
      </c>
      <c r="B554" s="55" t="s">
        <v>358</v>
      </c>
      <c r="C554" s="145"/>
      <c r="D554" s="45"/>
      <c r="E554" s="43">
        <f t="shared" si="8"/>
        <v>0</v>
      </c>
    </row>
    <row r="555" spans="1:5" s="16" customFormat="1" ht="19.899999999999999" customHeight="1">
      <c r="A555" s="54">
        <v>2079999</v>
      </c>
      <c r="B555" s="55" t="s">
        <v>356</v>
      </c>
      <c r="C555" s="145">
        <v>1</v>
      </c>
      <c r="D555" s="45"/>
      <c r="E555" s="43">
        <f t="shared" si="8"/>
        <v>1</v>
      </c>
    </row>
    <row r="556" spans="1:5" s="16" customFormat="1" ht="19.899999999999999" customHeight="1">
      <c r="A556" s="56">
        <v>208</v>
      </c>
      <c r="B556" s="56" t="s">
        <v>895</v>
      </c>
      <c r="C556" s="143">
        <f>SUM(C557,C571,C582,C593,C597,C607,C615,C621,C628,C637,C643,C648,C651,C654,C657,C660,C664,C669)</f>
        <v>2624.6200000000003</v>
      </c>
      <c r="D556" s="90">
        <f>SUM(D557,D571,D582,D593,D597,D607,D615,D621,D628,D637,D643,D648,D651,D654,D657,D660,D664,D669)</f>
        <v>42</v>
      </c>
      <c r="E556" s="160">
        <f>E557+E582++E593+E597+E607+E615+E621+E628+E637+E643+E648+E651+E654+E657+E660+E669</f>
        <v>2833</v>
      </c>
    </row>
    <row r="557" spans="1:5" ht="19.899999999999999" customHeight="1">
      <c r="A557" s="56">
        <v>20801</v>
      </c>
      <c r="B557" s="56" t="s">
        <v>896</v>
      </c>
      <c r="C557" s="143">
        <f>SUM(C558:C570)</f>
        <v>84.2</v>
      </c>
      <c r="D557" s="90">
        <f>SUM(D558:D570)</f>
        <v>2</v>
      </c>
      <c r="E557" s="43">
        <f>SUM(E558:E570)</f>
        <v>84</v>
      </c>
    </row>
    <row r="558" spans="1:5" s="16" customFormat="1" ht="19.899999999999999" customHeight="1">
      <c r="A558" s="54">
        <v>2080101</v>
      </c>
      <c r="B558" s="55" t="s">
        <v>107</v>
      </c>
      <c r="C558" s="145"/>
      <c r="D558" s="45"/>
      <c r="E558" s="43">
        <f t="shared" si="8"/>
        <v>0</v>
      </c>
    </row>
    <row r="559" spans="1:5" ht="19.899999999999999" customHeight="1">
      <c r="A559" s="54">
        <v>2080102</v>
      </c>
      <c r="B559" s="55" t="s">
        <v>108</v>
      </c>
      <c r="C559" s="145">
        <v>60</v>
      </c>
      <c r="D559" s="45"/>
      <c r="E559" s="43">
        <f t="shared" si="8"/>
        <v>60</v>
      </c>
    </row>
    <row r="560" spans="1:5" s="15" customFormat="1" ht="19.899999999999999" customHeight="1">
      <c r="A560" s="54">
        <v>2080103</v>
      </c>
      <c r="B560" s="55" t="s">
        <v>109</v>
      </c>
      <c r="C560" s="145">
        <v>24.2</v>
      </c>
      <c r="D560" s="32">
        <v>2</v>
      </c>
      <c r="E560" s="43">
        <v>24</v>
      </c>
    </row>
    <row r="561" spans="1:5" ht="19.899999999999999" customHeight="1">
      <c r="A561" s="54">
        <v>2080104</v>
      </c>
      <c r="B561" s="55" t="s">
        <v>359</v>
      </c>
      <c r="C561" s="145"/>
      <c r="D561" s="45"/>
      <c r="E561" s="43">
        <f t="shared" si="8"/>
        <v>0</v>
      </c>
    </row>
    <row r="562" spans="1:5" ht="19.899999999999999" customHeight="1">
      <c r="A562" s="54">
        <v>2080105</v>
      </c>
      <c r="B562" s="55" t="s">
        <v>360</v>
      </c>
      <c r="C562" s="145"/>
      <c r="D562" s="45"/>
      <c r="E562" s="43">
        <f t="shared" si="8"/>
        <v>0</v>
      </c>
    </row>
    <row r="563" spans="1:5" s="15" customFormat="1" ht="19.899999999999999" customHeight="1">
      <c r="A563" s="54">
        <v>2080106</v>
      </c>
      <c r="B563" s="55" t="s">
        <v>361</v>
      </c>
      <c r="C563" s="145"/>
      <c r="D563" s="32"/>
      <c r="E563" s="43">
        <f t="shared" si="8"/>
        <v>0</v>
      </c>
    </row>
    <row r="564" spans="1:5" ht="19.899999999999999" hidden="1" customHeight="1">
      <c r="A564" s="54">
        <v>2080107</v>
      </c>
      <c r="B564" s="55" t="s">
        <v>362</v>
      </c>
      <c r="C564" s="145"/>
      <c r="D564" s="45"/>
      <c r="E564" s="43">
        <f t="shared" si="8"/>
        <v>0</v>
      </c>
    </row>
    <row r="565" spans="1:5" s="16" customFormat="1" ht="19.899999999999999" hidden="1" customHeight="1">
      <c r="A565" s="54">
        <v>2080108</v>
      </c>
      <c r="B565" s="55" t="s">
        <v>141</v>
      </c>
      <c r="C565" s="145"/>
      <c r="D565" s="45"/>
      <c r="E565" s="43">
        <f t="shared" si="8"/>
        <v>0</v>
      </c>
    </row>
    <row r="566" spans="1:5" s="16" customFormat="1" ht="19.899999999999999" customHeight="1">
      <c r="A566" s="54">
        <v>2080109</v>
      </c>
      <c r="B566" s="55" t="s">
        <v>363</v>
      </c>
      <c r="C566" s="145"/>
      <c r="D566" s="45"/>
      <c r="E566" s="43">
        <f t="shared" si="8"/>
        <v>0</v>
      </c>
    </row>
    <row r="567" spans="1:5" s="16" customFormat="1" ht="19.899999999999999" customHeight="1">
      <c r="A567" s="54">
        <v>2080110</v>
      </c>
      <c r="B567" s="55" t="s">
        <v>364</v>
      </c>
      <c r="C567" s="145"/>
      <c r="D567" s="45"/>
      <c r="E567" s="43">
        <f t="shared" si="8"/>
        <v>0</v>
      </c>
    </row>
    <row r="568" spans="1:5" s="16" customFormat="1" ht="19.899999999999999" hidden="1" customHeight="1">
      <c r="A568" s="54">
        <v>2080111</v>
      </c>
      <c r="B568" s="55" t="s">
        <v>365</v>
      </c>
      <c r="C568" s="145"/>
      <c r="D568" s="45"/>
      <c r="E568" s="43">
        <f t="shared" si="8"/>
        <v>0</v>
      </c>
    </row>
    <row r="569" spans="1:5" s="16" customFormat="1" ht="19.899999999999999" customHeight="1">
      <c r="A569" s="54">
        <v>2080112</v>
      </c>
      <c r="B569" s="55" t="s">
        <v>366</v>
      </c>
      <c r="C569" s="145"/>
      <c r="D569" s="45"/>
      <c r="E569" s="43">
        <f t="shared" si="8"/>
        <v>0</v>
      </c>
    </row>
    <row r="570" spans="1:5" s="16" customFormat="1" ht="19.899999999999999" customHeight="1">
      <c r="A570" s="54">
        <v>2080199</v>
      </c>
      <c r="B570" s="55" t="s">
        <v>367</v>
      </c>
      <c r="C570" s="145"/>
      <c r="D570" s="45"/>
      <c r="E570" s="43">
        <f t="shared" si="8"/>
        <v>0</v>
      </c>
    </row>
    <row r="571" spans="1:5" s="16" customFormat="1" ht="19.899999999999999" customHeight="1">
      <c r="A571" s="56">
        <v>20802</v>
      </c>
      <c r="B571" s="56" t="s">
        <v>897</v>
      </c>
      <c r="C571" s="143">
        <f>SUM(C572:C581)</f>
        <v>5.22</v>
      </c>
      <c r="D571" s="90">
        <f>SUM(D572:D581)</f>
        <v>0</v>
      </c>
      <c r="E571" s="43">
        <f>SUM(E572:E581)</f>
        <v>0.42000000000000004</v>
      </c>
    </row>
    <row r="572" spans="1:5" s="16" customFormat="1" ht="19.899999999999999" customHeight="1">
      <c r="A572" s="54">
        <v>2080201</v>
      </c>
      <c r="B572" s="55" t="s">
        <v>107</v>
      </c>
      <c r="C572" s="145"/>
      <c r="D572" s="45"/>
      <c r="E572" s="43">
        <f t="shared" si="8"/>
        <v>0</v>
      </c>
    </row>
    <row r="573" spans="1:5" s="16" customFormat="1" ht="19.899999999999999" customHeight="1">
      <c r="A573" s="54">
        <v>2080202</v>
      </c>
      <c r="B573" s="55" t="s">
        <v>108</v>
      </c>
      <c r="C573" s="145"/>
      <c r="D573" s="45"/>
      <c r="E573" s="43">
        <v>0.2</v>
      </c>
    </row>
    <row r="574" spans="1:5" s="16" customFormat="1" ht="19.899999999999999" customHeight="1">
      <c r="A574" s="54">
        <v>2080203</v>
      </c>
      <c r="B574" s="55" t="s">
        <v>109</v>
      </c>
      <c r="C574" s="145"/>
      <c r="D574" s="45"/>
      <c r="E574" s="43">
        <f t="shared" si="8"/>
        <v>0</v>
      </c>
    </row>
    <row r="575" spans="1:5" s="16" customFormat="1" ht="19.899999999999999" customHeight="1">
      <c r="A575" s="54">
        <v>2080204</v>
      </c>
      <c r="B575" s="55" t="s">
        <v>368</v>
      </c>
      <c r="C575" s="145"/>
      <c r="D575" s="45"/>
      <c r="E575" s="43">
        <f t="shared" si="8"/>
        <v>0</v>
      </c>
    </row>
    <row r="576" spans="1:5" s="16" customFormat="1" ht="19.899999999999999" customHeight="1">
      <c r="A576" s="54">
        <v>2080205</v>
      </c>
      <c r="B576" s="55" t="s">
        <v>369</v>
      </c>
      <c r="C576" s="145"/>
      <c r="D576" s="45"/>
      <c r="E576" s="43">
        <f t="shared" si="8"/>
        <v>0</v>
      </c>
    </row>
    <row r="577" spans="1:5" ht="19.899999999999999" customHeight="1">
      <c r="A577" s="54">
        <v>2080206</v>
      </c>
      <c r="B577" s="55" t="s">
        <v>370</v>
      </c>
      <c r="C577" s="145"/>
      <c r="D577" s="45"/>
      <c r="E577" s="43">
        <f t="shared" si="8"/>
        <v>0</v>
      </c>
    </row>
    <row r="578" spans="1:5" s="16" customFormat="1" ht="19.899999999999999" customHeight="1">
      <c r="A578" s="54">
        <v>2080207</v>
      </c>
      <c r="B578" s="55" t="s">
        <v>371</v>
      </c>
      <c r="C578" s="145"/>
      <c r="D578" s="45"/>
      <c r="E578" s="43">
        <f t="shared" si="8"/>
        <v>0</v>
      </c>
    </row>
    <row r="579" spans="1:5" s="16" customFormat="1" ht="19.899999999999999" customHeight="1">
      <c r="A579" s="54">
        <v>2080208</v>
      </c>
      <c r="B579" s="55" t="s">
        <v>372</v>
      </c>
      <c r="C579" s="145">
        <v>0.22</v>
      </c>
      <c r="D579" s="45"/>
      <c r="E579" s="43">
        <f t="shared" si="8"/>
        <v>0.22</v>
      </c>
    </row>
    <row r="580" spans="1:5" s="16" customFormat="1" ht="19.899999999999999" hidden="1" customHeight="1">
      <c r="A580" s="54">
        <v>2080209</v>
      </c>
      <c r="B580" s="55" t="s">
        <v>373</v>
      </c>
      <c r="C580" s="145"/>
      <c r="D580" s="45"/>
      <c r="E580" s="43">
        <f t="shared" si="8"/>
        <v>0</v>
      </c>
    </row>
    <row r="581" spans="1:5" s="16" customFormat="1" ht="19.899999999999999" customHeight="1">
      <c r="A581" s="54">
        <v>2080299</v>
      </c>
      <c r="B581" s="55" t="s">
        <v>374</v>
      </c>
      <c r="C581" s="145">
        <v>5</v>
      </c>
      <c r="D581" s="45"/>
      <c r="E581" s="43">
        <v>0</v>
      </c>
    </row>
    <row r="582" spans="1:5" s="16" customFormat="1" ht="19.899999999999999" customHeight="1">
      <c r="A582" s="56">
        <v>20805</v>
      </c>
      <c r="B582" s="56" t="s">
        <v>898</v>
      </c>
      <c r="C582" s="143">
        <f>SUM(C583:C584,C587:C592)</f>
        <v>1010.66</v>
      </c>
      <c r="D582" s="90">
        <f>SUM(D583:D584,D587:D592)</f>
        <v>40</v>
      </c>
      <c r="E582" s="43">
        <f>E583+E584+E589+E590+E592</f>
        <v>837</v>
      </c>
    </row>
    <row r="583" spans="1:5" s="16" customFormat="1" ht="19.899999999999999" customHeight="1">
      <c r="A583" s="54">
        <v>2080501</v>
      </c>
      <c r="B583" s="55" t="s">
        <v>1103</v>
      </c>
      <c r="C583" s="145">
        <v>124.82</v>
      </c>
      <c r="D583" s="32">
        <v>4</v>
      </c>
      <c r="E583" s="43">
        <v>116</v>
      </c>
    </row>
    <row r="584" spans="1:5" s="15" customFormat="1" ht="19.899999999999999" customHeight="1">
      <c r="A584" s="54">
        <v>2080502</v>
      </c>
      <c r="B584" s="55" t="s">
        <v>375</v>
      </c>
      <c r="C584" s="145">
        <f>SUM(C585:C586)</f>
        <v>526.22</v>
      </c>
      <c r="D584" s="113">
        <f>SUM(D585:D586)</f>
        <v>18</v>
      </c>
      <c r="E584" s="161">
        <f>SUM(E585:E586)</f>
        <v>513</v>
      </c>
    </row>
    <row r="585" spans="1:5" s="16" customFormat="1" ht="19.899999999999999" customHeight="1">
      <c r="A585" s="54">
        <v>208050201</v>
      </c>
      <c r="B585" s="55" t="s">
        <v>1104</v>
      </c>
      <c r="C585" s="145">
        <v>464.62</v>
      </c>
      <c r="D585" s="45">
        <v>16</v>
      </c>
      <c r="E585" s="43">
        <v>450</v>
      </c>
    </row>
    <row r="586" spans="1:5" s="16" customFormat="1" ht="19.899999999999999" customHeight="1">
      <c r="A586" s="54">
        <v>208050299</v>
      </c>
      <c r="B586" s="55" t="s">
        <v>1105</v>
      </c>
      <c r="C586" s="145">
        <v>61.6</v>
      </c>
      <c r="D586" s="45">
        <v>2</v>
      </c>
      <c r="E586" s="43">
        <v>63</v>
      </c>
    </row>
    <row r="587" spans="1:5" s="16" customFormat="1" ht="19.899999999999999" customHeight="1">
      <c r="A587" s="54">
        <v>2080503</v>
      </c>
      <c r="B587" s="55" t="s">
        <v>376</v>
      </c>
      <c r="C587" s="145"/>
      <c r="D587" s="45"/>
      <c r="E587" s="43">
        <f t="shared" ref="E587:E646" si="9">C587+D587</f>
        <v>0</v>
      </c>
    </row>
    <row r="588" spans="1:5" ht="19.899999999999999" hidden="1" customHeight="1">
      <c r="A588" s="54">
        <v>2080504</v>
      </c>
      <c r="B588" s="55" t="s">
        <v>377</v>
      </c>
      <c r="C588" s="145"/>
      <c r="D588" s="45"/>
      <c r="E588" s="43">
        <f t="shared" si="9"/>
        <v>0</v>
      </c>
    </row>
    <row r="589" spans="1:5" ht="19.899999999999999" customHeight="1">
      <c r="A589" s="54">
        <v>2080505</v>
      </c>
      <c r="B589" s="55" t="s">
        <v>1106</v>
      </c>
      <c r="C589" s="145">
        <v>226.72</v>
      </c>
      <c r="D589" s="45">
        <v>18</v>
      </c>
      <c r="E589" s="43">
        <v>208</v>
      </c>
    </row>
    <row r="590" spans="1:5" s="16" customFormat="1" ht="19.899999999999999" customHeight="1">
      <c r="A590" s="54">
        <v>2080506</v>
      </c>
      <c r="B590" s="55" t="s">
        <v>1107</v>
      </c>
      <c r="C590" s="145">
        <v>132.9</v>
      </c>
      <c r="D590" s="45"/>
      <c r="E590" s="43">
        <v>0</v>
      </c>
    </row>
    <row r="591" spans="1:5" s="16" customFormat="1" ht="19.899999999999999" hidden="1" customHeight="1">
      <c r="A591" s="54">
        <v>2080507</v>
      </c>
      <c r="B591" s="55" t="s">
        <v>804</v>
      </c>
      <c r="C591" s="145"/>
      <c r="D591" s="45"/>
      <c r="E591" s="43">
        <f t="shared" si="9"/>
        <v>0</v>
      </c>
    </row>
    <row r="592" spans="1:5" s="16" customFormat="1" ht="19.899999999999999" customHeight="1">
      <c r="A592" s="54">
        <v>2080599</v>
      </c>
      <c r="B592" s="55" t="s">
        <v>1108</v>
      </c>
      <c r="C592" s="145"/>
      <c r="D592" s="32"/>
      <c r="E592" s="43">
        <f t="shared" si="9"/>
        <v>0</v>
      </c>
    </row>
    <row r="593" spans="1:5" s="15" customFormat="1" ht="19.899999999999999" customHeight="1">
      <c r="A593" s="56">
        <v>20806</v>
      </c>
      <c r="B593" s="56" t="s">
        <v>899</v>
      </c>
      <c r="C593" s="143">
        <f>SUM(C594:C596)</f>
        <v>0</v>
      </c>
      <c r="D593" s="90">
        <f>SUM(D594:D596)</f>
        <v>0</v>
      </c>
      <c r="E593" s="43">
        <f>E596</f>
        <v>0</v>
      </c>
    </row>
    <row r="594" spans="1:5" ht="19.899999999999999" hidden="1" customHeight="1">
      <c r="A594" s="54">
        <v>2080601</v>
      </c>
      <c r="B594" s="55" t="s">
        <v>378</v>
      </c>
      <c r="C594" s="145">
        <v>0</v>
      </c>
      <c r="D594" s="45"/>
      <c r="E594" s="43">
        <f t="shared" si="9"/>
        <v>0</v>
      </c>
    </row>
    <row r="595" spans="1:5" s="16" customFormat="1" ht="19.899999999999999" hidden="1" customHeight="1">
      <c r="A595" s="54">
        <v>2080602</v>
      </c>
      <c r="B595" s="55" t="s">
        <v>379</v>
      </c>
      <c r="C595" s="145">
        <v>0</v>
      </c>
      <c r="D595" s="45"/>
      <c r="E595" s="43">
        <f t="shared" si="9"/>
        <v>0</v>
      </c>
    </row>
    <row r="596" spans="1:5" s="16" customFormat="1" ht="19.899999999999999" customHeight="1">
      <c r="A596" s="54">
        <v>2080699</v>
      </c>
      <c r="B596" s="55" t="s">
        <v>380</v>
      </c>
      <c r="C596" s="145"/>
      <c r="D596" s="45"/>
      <c r="E596" s="43">
        <f t="shared" si="9"/>
        <v>0</v>
      </c>
    </row>
    <row r="597" spans="1:5" s="16" customFormat="1" ht="19.899999999999999" customHeight="1">
      <c r="A597" s="56">
        <v>20807</v>
      </c>
      <c r="B597" s="56" t="s">
        <v>900</v>
      </c>
      <c r="C597" s="143">
        <f>SUM(C598:C606)</f>
        <v>0</v>
      </c>
      <c r="D597" s="90">
        <f>SUM(D598:D606)</f>
        <v>0</v>
      </c>
      <c r="E597" s="43">
        <f>SUM(E599:E606)</f>
        <v>0</v>
      </c>
    </row>
    <row r="598" spans="1:5" s="16" customFormat="1" ht="19.899999999999999" hidden="1" customHeight="1">
      <c r="A598" s="54">
        <v>2080701</v>
      </c>
      <c r="B598" s="55" t="s">
        <v>381</v>
      </c>
      <c r="C598" s="145">
        <v>0</v>
      </c>
      <c r="D598" s="45">
        <v>0</v>
      </c>
      <c r="E598" s="43">
        <f t="shared" si="9"/>
        <v>0</v>
      </c>
    </row>
    <row r="599" spans="1:5" s="16" customFormat="1" ht="19.899999999999999" customHeight="1">
      <c r="A599" s="54">
        <v>2080702</v>
      </c>
      <c r="B599" s="55" t="s">
        <v>382</v>
      </c>
      <c r="C599" s="145"/>
      <c r="D599" s="45"/>
      <c r="E599" s="43">
        <f t="shared" si="9"/>
        <v>0</v>
      </c>
    </row>
    <row r="600" spans="1:5" s="16" customFormat="1" ht="19.899999999999999" customHeight="1">
      <c r="A600" s="54">
        <v>2080704</v>
      </c>
      <c r="B600" s="55" t="s">
        <v>383</v>
      </c>
      <c r="C600" s="145"/>
      <c r="D600" s="45"/>
      <c r="E600" s="43">
        <f t="shared" si="9"/>
        <v>0</v>
      </c>
    </row>
    <row r="601" spans="1:5" s="16" customFormat="1" ht="19.899999999999999" hidden="1" customHeight="1">
      <c r="A601" s="54">
        <v>2080705</v>
      </c>
      <c r="B601" s="55" t="s">
        <v>384</v>
      </c>
      <c r="C601" s="145"/>
      <c r="D601" s="45"/>
      <c r="E601" s="43">
        <f t="shared" si="9"/>
        <v>0</v>
      </c>
    </row>
    <row r="602" spans="1:5" ht="19.899999999999999" hidden="1" customHeight="1">
      <c r="A602" s="54">
        <v>2080709</v>
      </c>
      <c r="B602" s="55" t="s">
        <v>385</v>
      </c>
      <c r="C602" s="145"/>
      <c r="D602" s="45"/>
      <c r="E602" s="43">
        <f t="shared" si="9"/>
        <v>0</v>
      </c>
    </row>
    <row r="603" spans="1:5" s="16" customFormat="1" ht="19.899999999999999" hidden="1" customHeight="1">
      <c r="A603" s="54">
        <v>2080711</v>
      </c>
      <c r="B603" s="55" t="s">
        <v>386</v>
      </c>
      <c r="C603" s="145"/>
      <c r="D603" s="45"/>
      <c r="E603" s="43">
        <f t="shared" si="9"/>
        <v>0</v>
      </c>
    </row>
    <row r="604" spans="1:5" s="16" customFormat="1" ht="19.899999999999999" customHeight="1">
      <c r="A604" s="54">
        <v>2080712</v>
      </c>
      <c r="B604" s="55" t="s">
        <v>387</v>
      </c>
      <c r="C604" s="145"/>
      <c r="D604" s="45"/>
      <c r="E604" s="43">
        <f t="shared" si="9"/>
        <v>0</v>
      </c>
    </row>
    <row r="605" spans="1:5" s="16" customFormat="1" ht="19.899999999999999" customHeight="1">
      <c r="A605" s="54">
        <v>2080713</v>
      </c>
      <c r="B605" s="55" t="s">
        <v>388</v>
      </c>
      <c r="C605" s="145"/>
      <c r="D605" s="32"/>
      <c r="E605" s="43">
        <f t="shared" si="9"/>
        <v>0</v>
      </c>
    </row>
    <row r="606" spans="1:5" s="15" customFormat="1" ht="19.899999999999999" customHeight="1">
      <c r="A606" s="54">
        <v>2080799</v>
      </c>
      <c r="B606" s="55" t="s">
        <v>389</v>
      </c>
      <c r="C606" s="145"/>
      <c r="D606" s="32"/>
      <c r="E606" s="43">
        <f t="shared" si="9"/>
        <v>0</v>
      </c>
    </row>
    <row r="607" spans="1:5" s="15" customFormat="1" ht="19.899999999999999" customHeight="1">
      <c r="A607" s="56">
        <v>20808</v>
      </c>
      <c r="B607" s="56" t="s">
        <v>901</v>
      </c>
      <c r="C607" s="143">
        <f>SUM(C608:C614)</f>
        <v>170.65</v>
      </c>
      <c r="D607" s="90">
        <f>SUM(D608:D614)</f>
        <v>0</v>
      </c>
      <c r="E607" s="43">
        <f>SUM(E608:E614)</f>
        <v>181</v>
      </c>
    </row>
    <row r="608" spans="1:5" s="16" customFormat="1" ht="19.899999999999999" customHeight="1">
      <c r="A608" s="54">
        <v>2080801</v>
      </c>
      <c r="B608" s="55" t="s">
        <v>390</v>
      </c>
      <c r="C608" s="145"/>
      <c r="D608" s="45"/>
      <c r="E608" s="43">
        <f t="shared" si="9"/>
        <v>0</v>
      </c>
    </row>
    <row r="609" spans="1:5" s="16" customFormat="1" ht="19.899999999999999" customHeight="1">
      <c r="A609" s="54">
        <v>2080802</v>
      </c>
      <c r="B609" s="55" t="s">
        <v>391</v>
      </c>
      <c r="C609" s="145"/>
      <c r="D609" s="45"/>
      <c r="E609" s="43">
        <f t="shared" si="9"/>
        <v>0</v>
      </c>
    </row>
    <row r="610" spans="1:5" s="16" customFormat="1" ht="19.899999999999999" customHeight="1">
      <c r="A610" s="54">
        <v>2080803</v>
      </c>
      <c r="B610" s="55" t="s">
        <v>392</v>
      </c>
      <c r="C610" s="145">
        <v>23.5</v>
      </c>
      <c r="D610" s="89"/>
      <c r="E610" s="43">
        <v>45</v>
      </c>
    </row>
    <row r="611" spans="1:5" s="15" customFormat="1" ht="19.899999999999999" hidden="1" customHeight="1">
      <c r="A611" s="54">
        <v>2080804</v>
      </c>
      <c r="B611" s="55" t="s">
        <v>393</v>
      </c>
      <c r="C611" s="145"/>
      <c r="D611" s="45"/>
      <c r="E611" s="43">
        <f t="shared" si="9"/>
        <v>0</v>
      </c>
    </row>
    <row r="612" spans="1:5" ht="19.899999999999999" customHeight="1">
      <c r="A612" s="54">
        <v>2080805</v>
      </c>
      <c r="B612" s="55" t="s">
        <v>394</v>
      </c>
      <c r="C612" s="152">
        <v>43</v>
      </c>
      <c r="D612" s="32"/>
      <c r="E612" s="43">
        <v>42</v>
      </c>
    </row>
    <row r="613" spans="1:5" s="15" customFormat="1" ht="19.899999999999999" customHeight="1">
      <c r="A613" s="54">
        <v>2080806</v>
      </c>
      <c r="B613" s="55" t="s">
        <v>395</v>
      </c>
      <c r="C613" s="145"/>
      <c r="D613" s="45"/>
      <c r="E613" s="43">
        <f t="shared" si="9"/>
        <v>0</v>
      </c>
    </row>
    <row r="614" spans="1:5" ht="19.899999999999999" customHeight="1">
      <c r="A614" s="54">
        <v>2080899</v>
      </c>
      <c r="B614" s="55" t="s">
        <v>396</v>
      </c>
      <c r="C614" s="145">
        <v>104.15</v>
      </c>
      <c r="D614" s="45"/>
      <c r="E614" s="43">
        <v>94</v>
      </c>
    </row>
    <row r="615" spans="1:5" ht="19.899999999999999" customHeight="1">
      <c r="A615" s="56">
        <v>20809</v>
      </c>
      <c r="B615" s="56" t="s">
        <v>902</v>
      </c>
      <c r="C615" s="143">
        <f>SUM(C616:C620)</f>
        <v>51</v>
      </c>
      <c r="D615" s="90">
        <f>SUM(D616:D620)</f>
        <v>0</v>
      </c>
      <c r="E615" s="43">
        <f>SUM(E616:E620)</f>
        <v>6</v>
      </c>
    </row>
    <row r="616" spans="1:5" ht="19.899999999999999" customHeight="1">
      <c r="A616" s="54">
        <v>2080901</v>
      </c>
      <c r="B616" s="55" t="s">
        <v>397</v>
      </c>
      <c r="C616" s="145">
        <v>44</v>
      </c>
      <c r="D616" s="32"/>
      <c r="E616" s="43">
        <v>0</v>
      </c>
    </row>
    <row r="617" spans="1:5" s="15" customFormat="1" ht="19.899999999999999" customHeight="1">
      <c r="A617" s="54">
        <v>2080902</v>
      </c>
      <c r="B617" s="55" t="s">
        <v>398</v>
      </c>
      <c r="C617" s="145"/>
      <c r="D617" s="45"/>
      <c r="E617" s="43">
        <f t="shared" si="9"/>
        <v>0</v>
      </c>
    </row>
    <row r="618" spans="1:5" ht="19.899999999999999" hidden="1" customHeight="1">
      <c r="A618" s="54">
        <v>2080903</v>
      </c>
      <c r="B618" s="55" t="s">
        <v>399</v>
      </c>
      <c r="C618" s="145"/>
      <c r="D618" s="45"/>
      <c r="E618" s="43">
        <f t="shared" si="9"/>
        <v>0</v>
      </c>
    </row>
    <row r="619" spans="1:5" ht="19.899999999999999" customHeight="1">
      <c r="A619" s="54">
        <v>2080904</v>
      </c>
      <c r="B619" s="55" t="s">
        <v>400</v>
      </c>
      <c r="C619" s="145">
        <v>7</v>
      </c>
      <c r="D619" s="32"/>
      <c r="E619" s="43">
        <v>6</v>
      </c>
    </row>
    <row r="620" spans="1:5" s="15" customFormat="1" ht="19.899999999999999" customHeight="1">
      <c r="A620" s="54">
        <v>2080999</v>
      </c>
      <c r="B620" s="55" t="s">
        <v>401</v>
      </c>
      <c r="C620" s="145"/>
      <c r="D620" s="45"/>
      <c r="E620" s="43">
        <f t="shared" si="9"/>
        <v>0</v>
      </c>
    </row>
    <row r="621" spans="1:5" ht="19.899999999999999" customHeight="1">
      <c r="A621" s="56">
        <v>20810</v>
      </c>
      <c r="B621" s="56" t="s">
        <v>903</v>
      </c>
      <c r="C621" s="143">
        <f>SUM(C622:C627)</f>
        <v>119.15</v>
      </c>
      <c r="D621" s="90">
        <f>SUM(D622:D627)</f>
        <v>0</v>
      </c>
      <c r="E621" s="43">
        <f>SUM(E622:E626)</f>
        <v>113</v>
      </c>
    </row>
    <row r="622" spans="1:5" ht="19.899999999999999" customHeight="1">
      <c r="A622" s="54">
        <v>2081001</v>
      </c>
      <c r="B622" s="55" t="s">
        <v>402</v>
      </c>
      <c r="C622" s="145">
        <v>16.649999999999999</v>
      </c>
      <c r="D622" s="45"/>
      <c r="E622" s="43">
        <v>12</v>
      </c>
    </row>
    <row r="623" spans="1:5" ht="19.899999999999999" customHeight="1">
      <c r="A623" s="54">
        <v>2081002</v>
      </c>
      <c r="B623" s="55" t="s">
        <v>403</v>
      </c>
      <c r="C623" s="145">
        <v>76</v>
      </c>
      <c r="D623" s="45"/>
      <c r="E623" s="43">
        <v>68</v>
      </c>
    </row>
    <row r="624" spans="1:5" s="15" customFormat="1" ht="19.899999999999999" hidden="1" customHeight="1">
      <c r="A624" s="54">
        <v>2081003</v>
      </c>
      <c r="B624" s="55" t="s">
        <v>404</v>
      </c>
      <c r="C624" s="145"/>
      <c r="D624" s="45"/>
      <c r="E624" s="43">
        <f t="shared" si="9"/>
        <v>0</v>
      </c>
    </row>
    <row r="625" spans="1:5" ht="19.899999999999999" customHeight="1">
      <c r="A625" s="54">
        <v>2081004</v>
      </c>
      <c r="B625" s="55" t="s">
        <v>405</v>
      </c>
      <c r="C625" s="145">
        <v>26.5</v>
      </c>
      <c r="D625" s="45"/>
      <c r="E625" s="43">
        <v>33</v>
      </c>
    </row>
    <row r="626" spans="1:5" ht="19.899999999999999" customHeight="1">
      <c r="A626" s="54">
        <v>2081005</v>
      </c>
      <c r="B626" s="55" t="s">
        <v>406</v>
      </c>
      <c r="C626" s="145"/>
      <c r="D626" s="32"/>
      <c r="E626" s="43">
        <f t="shared" si="9"/>
        <v>0</v>
      </c>
    </row>
    <row r="627" spans="1:5" s="15" customFormat="1" ht="19.899999999999999" hidden="1" customHeight="1">
      <c r="A627" s="54">
        <v>2081099</v>
      </c>
      <c r="B627" s="55" t="s">
        <v>407</v>
      </c>
      <c r="C627" s="152">
        <v>0</v>
      </c>
      <c r="D627" s="51">
        <v>0</v>
      </c>
      <c r="E627" s="43">
        <f t="shared" si="9"/>
        <v>0</v>
      </c>
    </row>
    <row r="628" spans="1:5" s="15" customFormat="1" ht="19.899999999999999" customHeight="1">
      <c r="A628" s="56">
        <v>20811</v>
      </c>
      <c r="B628" s="56" t="s">
        <v>904</v>
      </c>
      <c r="C628" s="143">
        <f>SUM(C629:C636)</f>
        <v>0</v>
      </c>
      <c r="D628" s="102">
        <f>SUM(D629:D636)</f>
        <v>0</v>
      </c>
      <c r="E628" s="43">
        <f>SUM(E629:E636)</f>
        <v>6</v>
      </c>
    </row>
    <row r="629" spans="1:5" ht="19.899999999999999" customHeight="1">
      <c r="A629" s="54">
        <v>2081101</v>
      </c>
      <c r="B629" s="55" t="s">
        <v>107</v>
      </c>
      <c r="C629" s="145"/>
      <c r="D629" s="45"/>
      <c r="E629" s="43">
        <f t="shared" si="9"/>
        <v>0</v>
      </c>
    </row>
    <row r="630" spans="1:5" s="15" customFormat="1" ht="19.899999999999999" customHeight="1">
      <c r="A630" s="54">
        <v>2081102</v>
      </c>
      <c r="B630" s="55" t="s">
        <v>108</v>
      </c>
      <c r="C630" s="145"/>
      <c r="D630" s="32"/>
      <c r="E630" s="43">
        <f t="shared" si="9"/>
        <v>0</v>
      </c>
    </row>
    <row r="631" spans="1:5" s="15" customFormat="1" ht="19.899999999999999" customHeight="1">
      <c r="A631" s="54">
        <v>2081103</v>
      </c>
      <c r="B631" s="55" t="s">
        <v>109</v>
      </c>
      <c r="C631" s="145"/>
      <c r="D631" s="32"/>
      <c r="E631" s="43">
        <f t="shared" si="9"/>
        <v>0</v>
      </c>
    </row>
    <row r="632" spans="1:5" ht="19.899999999999999" customHeight="1">
      <c r="A632" s="54">
        <v>2081104</v>
      </c>
      <c r="B632" s="55" t="s">
        <v>408</v>
      </c>
      <c r="C632" s="145"/>
      <c r="D632" s="45"/>
      <c r="E632" s="43">
        <f t="shared" si="9"/>
        <v>0</v>
      </c>
    </row>
    <row r="633" spans="1:5" ht="19.899999999999999" customHeight="1">
      <c r="A633" s="54">
        <v>2081105</v>
      </c>
      <c r="B633" s="55" t="s">
        <v>409</v>
      </c>
      <c r="C633" s="145"/>
      <c r="D633" s="45"/>
      <c r="E633" s="43">
        <v>6</v>
      </c>
    </row>
    <row r="634" spans="1:5" ht="19.899999999999999" customHeight="1">
      <c r="A634" s="54">
        <v>2081106</v>
      </c>
      <c r="B634" s="55" t="s">
        <v>410</v>
      </c>
      <c r="C634" s="145"/>
      <c r="D634" s="45"/>
      <c r="E634" s="43">
        <f t="shared" si="9"/>
        <v>0</v>
      </c>
    </row>
    <row r="635" spans="1:5" ht="19.899999999999999" customHeight="1">
      <c r="A635" s="54">
        <v>2081107</v>
      </c>
      <c r="B635" s="55" t="s">
        <v>411</v>
      </c>
      <c r="C635" s="145"/>
      <c r="D635" s="45"/>
      <c r="E635" s="43">
        <f t="shared" si="9"/>
        <v>0</v>
      </c>
    </row>
    <row r="636" spans="1:5" ht="19.899999999999999" customHeight="1">
      <c r="A636" s="54">
        <v>2081199</v>
      </c>
      <c r="B636" s="55" t="s">
        <v>412</v>
      </c>
      <c r="C636" s="145"/>
      <c r="D636" s="45"/>
      <c r="E636" s="43">
        <f t="shared" si="9"/>
        <v>0</v>
      </c>
    </row>
    <row r="637" spans="1:5" ht="19.899999999999999" customHeight="1">
      <c r="A637" s="56">
        <v>20815</v>
      </c>
      <c r="B637" s="56" t="s">
        <v>905</v>
      </c>
      <c r="C637" s="143">
        <f>SUM(C638:C641)</f>
        <v>7.9399999999999995</v>
      </c>
      <c r="D637" s="90">
        <f>SUM(D638:D641)</f>
        <v>0</v>
      </c>
      <c r="E637" s="43">
        <f>SUM(E638:E642)</f>
        <v>64</v>
      </c>
    </row>
    <row r="638" spans="1:5" ht="19.899999999999999" customHeight="1">
      <c r="A638" s="54">
        <v>2081501</v>
      </c>
      <c r="B638" s="55" t="s">
        <v>413</v>
      </c>
      <c r="C638" s="145">
        <v>5</v>
      </c>
      <c r="D638" s="45"/>
      <c r="E638" s="43">
        <v>8</v>
      </c>
    </row>
    <row r="639" spans="1:5" ht="19.899999999999999" customHeight="1">
      <c r="A639" s="54">
        <v>2081502</v>
      </c>
      <c r="B639" s="55" t="s">
        <v>414</v>
      </c>
      <c r="C639" s="145">
        <v>2.94</v>
      </c>
      <c r="D639" s="45"/>
      <c r="E639" s="43">
        <v>7</v>
      </c>
    </row>
    <row r="640" spans="1:5" ht="19.899999999999999" customHeight="1">
      <c r="A640" s="54">
        <v>2081503</v>
      </c>
      <c r="B640" s="55" t="s">
        <v>415</v>
      </c>
      <c r="C640" s="145"/>
      <c r="D640" s="45"/>
      <c r="E640" s="43">
        <v>36</v>
      </c>
    </row>
    <row r="641" spans="1:5" ht="19.899999999999999" hidden="1" customHeight="1">
      <c r="A641" s="54">
        <v>2081503</v>
      </c>
      <c r="B641" s="77" t="s">
        <v>415</v>
      </c>
      <c r="C641" s="145">
        <v>0</v>
      </c>
      <c r="D641" s="45">
        <v>0</v>
      </c>
      <c r="E641" s="43">
        <f t="shared" si="9"/>
        <v>0</v>
      </c>
    </row>
    <row r="642" spans="1:5" ht="19.899999999999999" customHeight="1">
      <c r="A642" s="54">
        <v>2081599</v>
      </c>
      <c r="B642" s="77" t="s">
        <v>1116</v>
      </c>
      <c r="C642" s="145"/>
      <c r="D642" s="45"/>
      <c r="E642" s="43">
        <v>13</v>
      </c>
    </row>
    <row r="643" spans="1:5" ht="19.899999999999999" customHeight="1">
      <c r="A643" s="56">
        <v>20816</v>
      </c>
      <c r="B643" s="56" t="s">
        <v>906</v>
      </c>
      <c r="C643" s="143">
        <f>SUM(C644:C647)</f>
        <v>0</v>
      </c>
      <c r="D643" s="90">
        <f>SUM(D644:D647)</f>
        <v>0</v>
      </c>
      <c r="E643" s="43">
        <f>SUM(E644:E647)</f>
        <v>0</v>
      </c>
    </row>
    <row r="644" spans="1:5" ht="19.899999999999999" customHeight="1">
      <c r="A644" s="54">
        <v>2081601</v>
      </c>
      <c r="B644" s="55" t="s">
        <v>107</v>
      </c>
      <c r="C644" s="145"/>
      <c r="D644" s="45"/>
      <c r="E644" s="43">
        <f t="shared" si="9"/>
        <v>0</v>
      </c>
    </row>
    <row r="645" spans="1:5" ht="19.899999999999999" customHeight="1">
      <c r="A645" s="54">
        <v>2081602</v>
      </c>
      <c r="B645" s="55" t="s">
        <v>108</v>
      </c>
      <c r="C645" s="145"/>
      <c r="D645" s="45"/>
      <c r="E645" s="43">
        <f t="shared" si="9"/>
        <v>0</v>
      </c>
    </row>
    <row r="646" spans="1:5" ht="19.899999999999999" hidden="1" customHeight="1">
      <c r="A646" s="54">
        <v>2081603</v>
      </c>
      <c r="B646" s="55" t="s">
        <v>109</v>
      </c>
      <c r="C646" s="145"/>
      <c r="D646" s="45"/>
      <c r="E646" s="43">
        <f t="shared" si="9"/>
        <v>0</v>
      </c>
    </row>
    <row r="647" spans="1:5" ht="19.899999999999999" customHeight="1">
      <c r="A647" s="54">
        <v>2081699</v>
      </c>
      <c r="B647" s="55" t="s">
        <v>416</v>
      </c>
      <c r="C647" s="145"/>
      <c r="D647" s="45"/>
      <c r="E647" s="43">
        <f t="shared" ref="E647:E710" si="10">C647+D647</f>
        <v>0</v>
      </c>
    </row>
    <row r="648" spans="1:5" ht="19.899999999999999" customHeight="1">
      <c r="A648" s="56">
        <v>20819</v>
      </c>
      <c r="B648" s="56" t="s">
        <v>907</v>
      </c>
      <c r="C648" s="143">
        <f>SUM(C649:C650)</f>
        <v>238.9</v>
      </c>
      <c r="D648" s="90">
        <f>SUM(D649:D650)</f>
        <v>0</v>
      </c>
      <c r="E648" s="43">
        <f>SUM(E649:E650)</f>
        <v>335</v>
      </c>
    </row>
    <row r="649" spans="1:5" ht="19.899999999999999" customHeight="1">
      <c r="A649" s="54">
        <v>2081901</v>
      </c>
      <c r="B649" s="55" t="s">
        <v>417</v>
      </c>
      <c r="C649" s="145">
        <v>16.899999999999999</v>
      </c>
      <c r="D649" s="45"/>
      <c r="E649" s="43">
        <v>7</v>
      </c>
    </row>
    <row r="650" spans="1:5" ht="19.899999999999999" customHeight="1">
      <c r="A650" s="54">
        <v>2081902</v>
      </c>
      <c r="B650" s="55" t="s">
        <v>418</v>
      </c>
      <c r="C650" s="145">
        <v>222</v>
      </c>
      <c r="D650" s="45"/>
      <c r="E650" s="43">
        <v>328</v>
      </c>
    </row>
    <row r="651" spans="1:5" ht="19.899999999999999" customHeight="1">
      <c r="A651" s="56">
        <v>20820</v>
      </c>
      <c r="B651" s="56" t="s">
        <v>908</v>
      </c>
      <c r="C651" s="143">
        <f>SUM(C652:C653)</f>
        <v>32.57</v>
      </c>
      <c r="D651" s="90">
        <f>SUM(D652:D653)</f>
        <v>0</v>
      </c>
      <c r="E651" s="43">
        <f>SUM(E652:E653)</f>
        <v>21</v>
      </c>
    </row>
    <row r="652" spans="1:5" ht="19.899999999999999" customHeight="1">
      <c r="A652" s="54">
        <v>2082001</v>
      </c>
      <c r="B652" s="55" t="s">
        <v>419</v>
      </c>
      <c r="C652" s="145">
        <v>32.57</v>
      </c>
      <c r="D652" s="45"/>
      <c r="E652" s="43">
        <v>21</v>
      </c>
    </row>
    <row r="653" spans="1:5" ht="19.899999999999999" customHeight="1">
      <c r="A653" s="54">
        <v>2082002</v>
      </c>
      <c r="B653" s="55" t="s">
        <v>420</v>
      </c>
      <c r="C653" s="145"/>
      <c r="D653" s="45"/>
      <c r="E653" s="43">
        <f t="shared" si="10"/>
        <v>0</v>
      </c>
    </row>
    <row r="654" spans="1:5" ht="19.899999999999999" customHeight="1">
      <c r="A654" s="56">
        <v>20821</v>
      </c>
      <c r="B654" s="56" t="s">
        <v>909</v>
      </c>
      <c r="C654" s="143">
        <f>SUM(C655:C656)</f>
        <v>73</v>
      </c>
      <c r="D654" s="90">
        <f>SUM(D655:D656)</f>
        <v>0</v>
      </c>
      <c r="E654" s="43">
        <f>SUM(E655:E656)</f>
        <v>81</v>
      </c>
    </row>
    <row r="655" spans="1:5" ht="19.899999999999999" customHeight="1">
      <c r="A655" s="54">
        <v>2082101</v>
      </c>
      <c r="B655" s="55" t="s">
        <v>421</v>
      </c>
      <c r="C655" s="145"/>
      <c r="D655" s="45"/>
      <c r="E655" s="43">
        <f t="shared" si="10"/>
        <v>0</v>
      </c>
    </row>
    <row r="656" spans="1:5" ht="19.899999999999999" customHeight="1">
      <c r="A656" s="54">
        <v>2082102</v>
      </c>
      <c r="B656" s="55" t="s">
        <v>422</v>
      </c>
      <c r="C656" s="145">
        <v>73</v>
      </c>
      <c r="D656" s="45"/>
      <c r="E656" s="43">
        <v>81</v>
      </c>
    </row>
    <row r="657" spans="1:5" ht="19.899999999999999" customHeight="1">
      <c r="A657" s="56">
        <v>20825</v>
      </c>
      <c r="B657" s="56" t="s">
        <v>910</v>
      </c>
      <c r="C657" s="143">
        <f>SUM(C658:C659)</f>
        <v>0</v>
      </c>
      <c r="D657" s="90">
        <f>SUM(D658:D659)</f>
        <v>0</v>
      </c>
      <c r="E657" s="43">
        <f>SUM(E658:E659)</f>
        <v>0</v>
      </c>
    </row>
    <row r="658" spans="1:5" ht="19.899999999999999" customHeight="1">
      <c r="A658" s="54">
        <v>2082501</v>
      </c>
      <c r="B658" s="55" t="s">
        <v>423</v>
      </c>
      <c r="C658" s="145"/>
      <c r="D658" s="45"/>
      <c r="E658" s="43">
        <f t="shared" si="10"/>
        <v>0</v>
      </c>
    </row>
    <row r="659" spans="1:5" ht="19.899999999999999" customHeight="1">
      <c r="A659" s="54">
        <v>2082502</v>
      </c>
      <c r="B659" s="55" t="s">
        <v>424</v>
      </c>
      <c r="C659" s="145"/>
      <c r="D659" s="45"/>
      <c r="E659" s="43">
        <f t="shared" si="10"/>
        <v>0</v>
      </c>
    </row>
    <row r="660" spans="1:5" ht="19.899999999999999" customHeight="1">
      <c r="A660" s="56">
        <v>20826</v>
      </c>
      <c r="B660" s="56" t="s">
        <v>911</v>
      </c>
      <c r="C660" s="143">
        <f>SUM(C661:C663)</f>
        <v>831.33</v>
      </c>
      <c r="D660" s="90">
        <f>SUM(D661:D663)</f>
        <v>0</v>
      </c>
      <c r="E660" s="43">
        <f>SUM(E662:E663)</f>
        <v>1101</v>
      </c>
    </row>
    <row r="661" spans="1:5" ht="19.899999999999999" hidden="1" customHeight="1">
      <c r="A661" s="54">
        <v>2082601</v>
      </c>
      <c r="B661" s="55" t="s">
        <v>425</v>
      </c>
      <c r="C661" s="145">
        <v>0</v>
      </c>
      <c r="D661" s="45">
        <v>0</v>
      </c>
      <c r="E661" s="43">
        <f t="shared" si="10"/>
        <v>0</v>
      </c>
    </row>
    <row r="662" spans="1:5" ht="19.899999999999999" customHeight="1">
      <c r="A662" s="54">
        <v>2082602</v>
      </c>
      <c r="B662" s="55" t="s">
        <v>426</v>
      </c>
      <c r="C662" s="145">
        <v>809.33</v>
      </c>
      <c r="D662" s="45"/>
      <c r="E662" s="43">
        <v>1079</v>
      </c>
    </row>
    <row r="663" spans="1:5" ht="19.899999999999999" customHeight="1">
      <c r="A663" s="54">
        <v>2082699</v>
      </c>
      <c r="B663" s="55" t="s">
        <v>1109</v>
      </c>
      <c r="C663" s="145">
        <v>22</v>
      </c>
      <c r="D663" s="45"/>
      <c r="E663" s="43">
        <f t="shared" si="10"/>
        <v>22</v>
      </c>
    </row>
    <row r="664" spans="1:5" ht="19.899999999999999" hidden="1" customHeight="1">
      <c r="A664" s="56">
        <v>20827</v>
      </c>
      <c r="B664" s="56" t="s">
        <v>912</v>
      </c>
      <c r="C664" s="143">
        <f>SUM(B665:B668)</f>
        <v>0</v>
      </c>
      <c r="D664" s="90">
        <f>SUM(C665:C668)</f>
        <v>0</v>
      </c>
      <c r="E664" s="43">
        <f t="shared" si="10"/>
        <v>0</v>
      </c>
    </row>
    <row r="665" spans="1:5" ht="19.899999999999999" hidden="1" customHeight="1">
      <c r="A665" s="54">
        <v>2082701</v>
      </c>
      <c r="B665" s="55" t="s">
        <v>428</v>
      </c>
      <c r="C665" s="145">
        <v>0</v>
      </c>
      <c r="D665" s="45"/>
      <c r="E665" s="43">
        <f t="shared" si="10"/>
        <v>0</v>
      </c>
    </row>
    <row r="666" spans="1:5" ht="19.899999999999999" hidden="1" customHeight="1">
      <c r="A666" s="54">
        <v>2082702</v>
      </c>
      <c r="B666" s="55" t="s">
        <v>429</v>
      </c>
      <c r="C666" s="145">
        <v>0</v>
      </c>
      <c r="D666" s="45"/>
      <c r="E666" s="43">
        <f t="shared" si="10"/>
        <v>0</v>
      </c>
    </row>
    <row r="667" spans="1:5" ht="19.899999999999999" hidden="1" customHeight="1">
      <c r="A667" s="54">
        <v>2082703</v>
      </c>
      <c r="B667" s="55" t="s">
        <v>430</v>
      </c>
      <c r="C667" s="145">
        <v>0</v>
      </c>
      <c r="D667" s="45"/>
      <c r="E667" s="43">
        <f t="shared" si="10"/>
        <v>0</v>
      </c>
    </row>
    <row r="668" spans="1:5" ht="19.899999999999999" hidden="1" customHeight="1">
      <c r="A668" s="54">
        <v>2082799</v>
      </c>
      <c r="B668" s="55" t="s">
        <v>427</v>
      </c>
      <c r="C668" s="145">
        <v>0</v>
      </c>
      <c r="D668" s="45"/>
      <c r="E668" s="43">
        <f t="shared" si="10"/>
        <v>0</v>
      </c>
    </row>
    <row r="669" spans="1:5" ht="19.899999999999999" customHeight="1">
      <c r="A669" s="56">
        <v>20899</v>
      </c>
      <c r="B669" s="56" t="s">
        <v>913</v>
      </c>
      <c r="C669" s="143">
        <f>C670</f>
        <v>0</v>
      </c>
      <c r="D669" s="90">
        <f>D670</f>
        <v>0</v>
      </c>
      <c r="E669" s="43">
        <f>E670</f>
        <v>4</v>
      </c>
    </row>
    <row r="670" spans="1:5" ht="19.899999999999999" customHeight="1">
      <c r="A670" s="54">
        <v>2089901</v>
      </c>
      <c r="B670" s="55" t="s">
        <v>431</v>
      </c>
      <c r="C670" s="145"/>
      <c r="D670" s="45"/>
      <c r="E670" s="43">
        <v>4</v>
      </c>
    </row>
    <row r="671" spans="1:5" s="165" customFormat="1" ht="19.899999999999999" customHeight="1">
      <c r="A671" s="162">
        <v>210</v>
      </c>
      <c r="B671" s="162" t="s">
        <v>914</v>
      </c>
      <c r="C671" s="143">
        <f>SUM(C672,C677,C690,C694,C706,C709,C713,C723,C728,C734,C738,C741)</f>
        <v>2434</v>
      </c>
      <c r="D671" s="163">
        <f>SUM(D672,D677,D690,D694,D706,D709,D713,D723,D728,D734,D738,D741)</f>
        <v>10</v>
      </c>
      <c r="E671" s="164">
        <f>E672+E677+E690+E694+E706+E713+E723+E728+E734+E738+E741+E709</f>
        <v>1939</v>
      </c>
    </row>
    <row r="672" spans="1:5" ht="19.899999999999999" customHeight="1">
      <c r="A672" s="56">
        <v>21001</v>
      </c>
      <c r="B672" s="56" t="s">
        <v>915</v>
      </c>
      <c r="C672" s="143">
        <f>SUM(C673:C676)</f>
        <v>21</v>
      </c>
      <c r="D672" s="90">
        <f>SUM(D673:D676)</f>
        <v>0</v>
      </c>
      <c r="E672" s="43">
        <f>SUM(E673:E676)</f>
        <v>114</v>
      </c>
    </row>
    <row r="673" spans="1:5" ht="19.899999999999999" customHeight="1">
      <c r="A673" s="54">
        <v>2100101</v>
      </c>
      <c r="B673" s="55" t="s">
        <v>107</v>
      </c>
      <c r="C673" s="145"/>
      <c r="D673" s="45"/>
      <c r="E673" s="43">
        <f t="shared" si="10"/>
        <v>0</v>
      </c>
    </row>
    <row r="674" spans="1:5" ht="19.899999999999999" customHeight="1">
      <c r="A674" s="54">
        <v>2100102</v>
      </c>
      <c r="B674" s="55" t="s">
        <v>108</v>
      </c>
      <c r="C674" s="145"/>
      <c r="D674" s="45"/>
      <c r="E674" s="43">
        <f t="shared" si="10"/>
        <v>0</v>
      </c>
    </row>
    <row r="675" spans="1:5" ht="19.899999999999999" customHeight="1">
      <c r="A675" s="54">
        <v>2100103</v>
      </c>
      <c r="B675" s="55" t="s">
        <v>109</v>
      </c>
      <c r="C675" s="145">
        <v>21</v>
      </c>
      <c r="D675" s="45"/>
      <c r="E675" s="43">
        <v>0</v>
      </c>
    </row>
    <row r="676" spans="1:5" ht="19.899999999999999" customHeight="1">
      <c r="A676" s="54">
        <v>2100199</v>
      </c>
      <c r="B676" s="55" t="s">
        <v>432</v>
      </c>
      <c r="C676" s="145"/>
      <c r="D676" s="45"/>
      <c r="E676" s="43">
        <v>114</v>
      </c>
    </row>
    <row r="677" spans="1:5" ht="19.899999999999999" customHeight="1">
      <c r="A677" s="56">
        <v>21002</v>
      </c>
      <c r="B677" s="56" t="s">
        <v>916</v>
      </c>
      <c r="C677" s="143">
        <f>SUM(C678:C689)</f>
        <v>0</v>
      </c>
      <c r="D677" s="90">
        <f>SUM(D678:D689)</f>
        <v>0</v>
      </c>
      <c r="E677" s="43">
        <f>SUM(E678:E689)</f>
        <v>0</v>
      </c>
    </row>
    <row r="678" spans="1:5" ht="19.899999999999999" customHeight="1">
      <c r="A678" s="54">
        <v>2100201</v>
      </c>
      <c r="B678" s="55" t="s">
        <v>433</v>
      </c>
      <c r="C678" s="145"/>
      <c r="D678" s="45"/>
      <c r="E678" s="43">
        <f t="shared" si="10"/>
        <v>0</v>
      </c>
    </row>
    <row r="679" spans="1:5" ht="19.899999999999999" hidden="1" customHeight="1">
      <c r="A679" s="54">
        <v>2100202</v>
      </c>
      <c r="B679" s="55" t="s">
        <v>434</v>
      </c>
      <c r="C679" s="145"/>
      <c r="D679" s="45"/>
      <c r="E679" s="43">
        <f t="shared" si="10"/>
        <v>0</v>
      </c>
    </row>
    <row r="680" spans="1:5" ht="19.899999999999999" hidden="1" customHeight="1">
      <c r="A680" s="54">
        <v>2100203</v>
      </c>
      <c r="B680" s="55" t="s">
        <v>435</v>
      </c>
      <c r="C680" s="145"/>
      <c r="D680" s="45"/>
      <c r="E680" s="43">
        <f t="shared" si="10"/>
        <v>0</v>
      </c>
    </row>
    <row r="681" spans="1:5" ht="19.899999999999999" hidden="1" customHeight="1">
      <c r="A681" s="54">
        <v>2100204</v>
      </c>
      <c r="B681" s="55" t="s">
        <v>436</v>
      </c>
      <c r="C681" s="145"/>
      <c r="D681" s="45"/>
      <c r="E681" s="43">
        <f t="shared" si="10"/>
        <v>0</v>
      </c>
    </row>
    <row r="682" spans="1:5" ht="19.899999999999999" hidden="1" customHeight="1">
      <c r="A682" s="54">
        <v>2100205</v>
      </c>
      <c r="B682" s="55" t="s">
        <v>437</v>
      </c>
      <c r="C682" s="145"/>
      <c r="D682" s="45"/>
      <c r="E682" s="43">
        <f t="shared" si="10"/>
        <v>0</v>
      </c>
    </row>
    <row r="683" spans="1:5" ht="19.899999999999999" customHeight="1">
      <c r="A683" s="54">
        <v>2100206</v>
      </c>
      <c r="B683" s="55" t="s">
        <v>438</v>
      </c>
      <c r="C683" s="145"/>
      <c r="D683" s="45"/>
      <c r="E683" s="43">
        <f t="shared" si="10"/>
        <v>0</v>
      </c>
    </row>
    <row r="684" spans="1:5" ht="19.899999999999999" hidden="1" customHeight="1">
      <c r="A684" s="54">
        <v>2100207</v>
      </c>
      <c r="B684" s="55" t="s">
        <v>439</v>
      </c>
      <c r="C684" s="145"/>
      <c r="D684" s="45"/>
      <c r="E684" s="43">
        <f t="shared" si="10"/>
        <v>0</v>
      </c>
    </row>
    <row r="685" spans="1:5" ht="19.899999999999999" customHeight="1">
      <c r="A685" s="54">
        <v>2100208</v>
      </c>
      <c r="B685" s="55" t="s">
        <v>440</v>
      </c>
      <c r="C685" s="145"/>
      <c r="D685" s="45"/>
      <c r="E685" s="43">
        <f t="shared" si="10"/>
        <v>0</v>
      </c>
    </row>
    <row r="686" spans="1:5" ht="19.899999999999999" hidden="1" customHeight="1">
      <c r="A686" s="54">
        <v>2100209</v>
      </c>
      <c r="B686" s="55" t="s">
        <v>441</v>
      </c>
      <c r="C686" s="145"/>
      <c r="D686" s="45"/>
      <c r="E686" s="43">
        <f t="shared" si="10"/>
        <v>0</v>
      </c>
    </row>
    <row r="687" spans="1:5" ht="19.899999999999999" hidden="1" customHeight="1">
      <c r="A687" s="54">
        <v>2100210</v>
      </c>
      <c r="B687" s="55" t="s">
        <v>442</v>
      </c>
      <c r="C687" s="145"/>
      <c r="D687" s="45"/>
      <c r="E687" s="43">
        <f t="shared" si="10"/>
        <v>0</v>
      </c>
    </row>
    <row r="688" spans="1:5" ht="19.899999999999999" hidden="1" customHeight="1">
      <c r="A688" s="54">
        <v>2100211</v>
      </c>
      <c r="B688" s="55" t="s">
        <v>443</v>
      </c>
      <c r="C688" s="145"/>
      <c r="D688" s="45"/>
      <c r="E688" s="43">
        <f t="shared" si="10"/>
        <v>0</v>
      </c>
    </row>
    <row r="689" spans="1:5" ht="19.899999999999999" customHeight="1">
      <c r="A689" s="54">
        <v>2100299</v>
      </c>
      <c r="B689" s="55" t="s">
        <v>444</v>
      </c>
      <c r="C689" s="145"/>
      <c r="D689" s="45"/>
      <c r="E689" s="43">
        <f t="shared" si="10"/>
        <v>0</v>
      </c>
    </row>
    <row r="690" spans="1:5" ht="19.899999999999999" customHeight="1">
      <c r="A690" s="56">
        <v>21003</v>
      </c>
      <c r="B690" s="56" t="s">
        <v>917</v>
      </c>
      <c r="C690" s="143">
        <f>SUM(C691:C693)</f>
        <v>744.11</v>
      </c>
      <c r="D690" s="90">
        <f>SUM(D691:D693)</f>
        <v>0</v>
      </c>
      <c r="E690" s="43">
        <f>SUM(E691:E693)</f>
        <v>0</v>
      </c>
    </row>
    <row r="691" spans="1:5" ht="19.899999999999999" customHeight="1">
      <c r="A691" s="54">
        <v>2100301</v>
      </c>
      <c r="B691" s="55" t="s">
        <v>445</v>
      </c>
      <c r="C691" s="145"/>
      <c r="D691" s="45"/>
      <c r="E691" s="43">
        <f t="shared" si="10"/>
        <v>0</v>
      </c>
    </row>
    <row r="692" spans="1:5" ht="19.899999999999999" customHeight="1">
      <c r="A692" s="54">
        <v>2100302</v>
      </c>
      <c r="B692" s="55" t="s">
        <v>446</v>
      </c>
      <c r="C692" s="145">
        <v>616.03</v>
      </c>
      <c r="D692" s="45"/>
      <c r="E692" s="43">
        <v>0</v>
      </c>
    </row>
    <row r="693" spans="1:5" ht="19.899999999999999" customHeight="1">
      <c r="A693" s="54">
        <v>2100399</v>
      </c>
      <c r="B693" s="55" t="s">
        <v>447</v>
      </c>
      <c r="C693" s="145">
        <v>128.08000000000001</v>
      </c>
      <c r="D693" s="45"/>
      <c r="E693" s="43">
        <v>0</v>
      </c>
    </row>
    <row r="694" spans="1:5" ht="19.899999999999999" customHeight="1">
      <c r="A694" s="56">
        <v>21004</v>
      </c>
      <c r="B694" s="56" t="s">
        <v>918</v>
      </c>
      <c r="C694" s="143">
        <f>SUM(C695:C705)</f>
        <v>173.24</v>
      </c>
      <c r="D694" s="90">
        <f>SUM(D695:D705)</f>
        <v>0</v>
      </c>
      <c r="E694" s="43">
        <f>SUM(E695:E705)</f>
        <v>178</v>
      </c>
    </row>
    <row r="695" spans="1:5" ht="19.899999999999999" customHeight="1">
      <c r="A695" s="54">
        <v>2100401</v>
      </c>
      <c r="B695" s="55" t="s">
        <v>448</v>
      </c>
      <c r="C695" s="145"/>
      <c r="D695" s="45"/>
      <c r="E695" s="43">
        <f t="shared" si="10"/>
        <v>0</v>
      </c>
    </row>
    <row r="696" spans="1:5" ht="19.899999999999999" customHeight="1">
      <c r="A696" s="54">
        <v>2100402</v>
      </c>
      <c r="B696" s="55" t="s">
        <v>449</v>
      </c>
      <c r="C696" s="145"/>
      <c r="D696" s="45"/>
      <c r="E696" s="43">
        <f t="shared" si="10"/>
        <v>0</v>
      </c>
    </row>
    <row r="697" spans="1:5" ht="19.899999999999999" hidden="1" customHeight="1">
      <c r="A697" s="54">
        <v>2100403</v>
      </c>
      <c r="B697" s="55" t="s">
        <v>450</v>
      </c>
      <c r="C697" s="145"/>
      <c r="D697" s="45"/>
      <c r="E697" s="43">
        <f t="shared" si="10"/>
        <v>0</v>
      </c>
    </row>
    <row r="698" spans="1:5" ht="19.899999999999999" hidden="1" customHeight="1">
      <c r="A698" s="54">
        <v>2100404</v>
      </c>
      <c r="B698" s="55" t="s">
        <v>451</v>
      </c>
      <c r="C698" s="145"/>
      <c r="D698" s="45"/>
      <c r="E698" s="43">
        <f t="shared" si="10"/>
        <v>0</v>
      </c>
    </row>
    <row r="699" spans="1:5" ht="19.899999999999999" hidden="1" customHeight="1">
      <c r="A699" s="54">
        <v>2100405</v>
      </c>
      <c r="B699" s="55" t="s">
        <v>452</v>
      </c>
      <c r="C699" s="145"/>
      <c r="D699" s="45"/>
      <c r="E699" s="43">
        <f t="shared" si="10"/>
        <v>0</v>
      </c>
    </row>
    <row r="700" spans="1:5" ht="19.899999999999999" hidden="1" customHeight="1">
      <c r="A700" s="54">
        <v>2100406</v>
      </c>
      <c r="B700" s="55" t="s">
        <v>453</v>
      </c>
      <c r="C700" s="145"/>
      <c r="D700" s="45"/>
      <c r="E700" s="43">
        <f t="shared" si="10"/>
        <v>0</v>
      </c>
    </row>
    <row r="701" spans="1:5" ht="19.899999999999999" customHeight="1">
      <c r="A701" s="54">
        <v>2100407</v>
      </c>
      <c r="B701" s="55" t="s">
        <v>454</v>
      </c>
      <c r="C701" s="145"/>
      <c r="D701" s="45"/>
      <c r="E701" s="43">
        <v>2</v>
      </c>
    </row>
    <row r="702" spans="1:5" ht="19.899999999999999" customHeight="1">
      <c r="A702" s="54">
        <v>2100408</v>
      </c>
      <c r="B702" s="55" t="s">
        <v>455</v>
      </c>
      <c r="C702" s="145"/>
      <c r="D702" s="45"/>
      <c r="E702" s="43">
        <f t="shared" si="10"/>
        <v>0</v>
      </c>
    </row>
    <row r="703" spans="1:5" ht="19.899999999999999" customHeight="1">
      <c r="A703" s="54">
        <v>2100409</v>
      </c>
      <c r="B703" s="55" t="s">
        <v>456</v>
      </c>
      <c r="C703" s="145">
        <v>6.24</v>
      </c>
      <c r="D703" s="45"/>
      <c r="E703" s="43">
        <v>9</v>
      </c>
    </row>
    <row r="704" spans="1:5" ht="19.899999999999999" customHeight="1">
      <c r="A704" s="54">
        <v>2100410</v>
      </c>
      <c r="B704" s="55" t="s">
        <v>457</v>
      </c>
      <c r="C704" s="145"/>
      <c r="D704" s="45"/>
      <c r="E704" s="43">
        <f t="shared" si="10"/>
        <v>0</v>
      </c>
    </row>
    <row r="705" spans="1:5" ht="19.899999999999999" customHeight="1">
      <c r="A705" s="54">
        <v>2100499</v>
      </c>
      <c r="B705" s="55" t="s">
        <v>458</v>
      </c>
      <c r="C705" s="145">
        <v>167</v>
      </c>
      <c r="D705" s="45"/>
      <c r="E705" s="43">
        <f t="shared" si="10"/>
        <v>167</v>
      </c>
    </row>
    <row r="706" spans="1:5" ht="19.899999999999999" customHeight="1">
      <c r="A706" s="56">
        <v>21006</v>
      </c>
      <c r="B706" s="56" t="s">
        <v>919</v>
      </c>
      <c r="C706" s="143">
        <f>SUM(C707:C708)</f>
        <v>0</v>
      </c>
      <c r="D706" s="90">
        <f>SUM(D707:D708)</f>
        <v>0</v>
      </c>
      <c r="E706" s="43">
        <f>E707</f>
        <v>0</v>
      </c>
    </row>
    <row r="707" spans="1:5" ht="19.899999999999999" customHeight="1">
      <c r="A707" s="54">
        <v>2100601</v>
      </c>
      <c r="B707" s="55" t="s">
        <v>459</v>
      </c>
      <c r="C707" s="145"/>
      <c r="D707" s="45"/>
      <c r="E707" s="43">
        <f t="shared" si="10"/>
        <v>0</v>
      </c>
    </row>
    <row r="708" spans="1:5" ht="19.899999999999999" hidden="1" customHeight="1">
      <c r="A708" s="54">
        <v>2100699</v>
      </c>
      <c r="B708" s="55" t="s">
        <v>460</v>
      </c>
      <c r="C708" s="145">
        <v>0</v>
      </c>
      <c r="D708" s="45"/>
      <c r="E708" s="43">
        <f t="shared" si="10"/>
        <v>0</v>
      </c>
    </row>
    <row r="709" spans="1:5" ht="19.899999999999999" customHeight="1">
      <c r="A709" s="56">
        <v>21007</v>
      </c>
      <c r="B709" s="57" t="s">
        <v>461</v>
      </c>
      <c r="C709" s="143">
        <f>SUM(C710:C712)</f>
        <v>226.84</v>
      </c>
      <c r="D709" s="90">
        <f>SUM(D710:D712)</f>
        <v>0</v>
      </c>
      <c r="E709" s="43">
        <f>SUM(E710:E712)</f>
        <v>247</v>
      </c>
    </row>
    <row r="710" spans="1:5" ht="19.899999999999999" customHeight="1">
      <c r="A710" s="54">
        <v>2100716</v>
      </c>
      <c r="B710" s="55" t="s">
        <v>462</v>
      </c>
      <c r="C710" s="145">
        <v>100</v>
      </c>
      <c r="D710" s="45"/>
      <c r="E710" s="43">
        <f t="shared" si="10"/>
        <v>100</v>
      </c>
    </row>
    <row r="711" spans="1:5" ht="19.899999999999999" customHeight="1">
      <c r="A711" s="54">
        <v>2100717</v>
      </c>
      <c r="B711" s="55" t="s">
        <v>463</v>
      </c>
      <c r="C711" s="145">
        <v>120.72</v>
      </c>
      <c r="D711" s="45"/>
      <c r="E711" s="43">
        <v>109</v>
      </c>
    </row>
    <row r="712" spans="1:5" ht="19.899999999999999" customHeight="1">
      <c r="A712" s="54">
        <v>2100799</v>
      </c>
      <c r="B712" s="55" t="s">
        <v>464</v>
      </c>
      <c r="C712" s="145">
        <v>6.12</v>
      </c>
      <c r="D712" s="45"/>
      <c r="E712" s="43">
        <v>38</v>
      </c>
    </row>
    <row r="713" spans="1:5" ht="19.899999999999999" customHeight="1">
      <c r="A713" s="56">
        <v>21010</v>
      </c>
      <c r="B713" s="56" t="s">
        <v>920</v>
      </c>
      <c r="C713" s="143">
        <f>SUM(C714:C722)</f>
        <v>0</v>
      </c>
      <c r="D713" s="90">
        <f>SUM(D714:D722)</f>
        <v>0</v>
      </c>
      <c r="E713" s="43">
        <f>SUM(E714:E722)</f>
        <v>0</v>
      </c>
    </row>
    <row r="714" spans="1:5" ht="19.899999999999999" customHeight="1">
      <c r="A714" s="54">
        <v>2101001</v>
      </c>
      <c r="B714" s="55" t="s">
        <v>107</v>
      </c>
      <c r="C714" s="145"/>
      <c r="D714" s="45"/>
      <c r="E714" s="43">
        <f t="shared" ref="E714:E774" si="11">C714+D714</f>
        <v>0</v>
      </c>
    </row>
    <row r="715" spans="1:5" ht="19.899999999999999" customHeight="1">
      <c r="A715" s="54">
        <v>2101002</v>
      </c>
      <c r="B715" s="55" t="s">
        <v>108</v>
      </c>
      <c r="C715" s="145"/>
      <c r="D715" s="45"/>
      <c r="E715" s="43">
        <f t="shared" si="11"/>
        <v>0</v>
      </c>
    </row>
    <row r="716" spans="1:5" ht="19.899999999999999" hidden="1" customHeight="1">
      <c r="A716" s="54">
        <v>2101003</v>
      </c>
      <c r="B716" s="55" t="s">
        <v>109</v>
      </c>
      <c r="C716" s="145"/>
      <c r="D716" s="45"/>
      <c r="E716" s="43">
        <f t="shared" si="11"/>
        <v>0</v>
      </c>
    </row>
    <row r="717" spans="1:5" ht="19.899999999999999" customHeight="1">
      <c r="A717" s="54">
        <v>2101012</v>
      </c>
      <c r="B717" s="55" t="s">
        <v>465</v>
      </c>
      <c r="C717" s="145"/>
      <c r="D717" s="45"/>
      <c r="E717" s="43">
        <f t="shared" si="11"/>
        <v>0</v>
      </c>
    </row>
    <row r="718" spans="1:5" ht="19.899999999999999" customHeight="1">
      <c r="A718" s="54">
        <v>2101014</v>
      </c>
      <c r="B718" s="55" t="s">
        <v>466</v>
      </c>
      <c r="C718" s="145"/>
      <c r="D718" s="45"/>
      <c r="E718" s="43">
        <f t="shared" si="11"/>
        <v>0</v>
      </c>
    </row>
    <row r="719" spans="1:5" ht="19.899999999999999" hidden="1" customHeight="1">
      <c r="A719" s="54">
        <v>2101015</v>
      </c>
      <c r="B719" s="55" t="s">
        <v>467</v>
      </c>
      <c r="C719" s="145"/>
      <c r="D719" s="45"/>
      <c r="E719" s="43">
        <f t="shared" si="11"/>
        <v>0</v>
      </c>
    </row>
    <row r="720" spans="1:5" ht="19.899999999999999" customHeight="1">
      <c r="A720" s="54">
        <v>2101016</v>
      </c>
      <c r="B720" s="55" t="s">
        <v>468</v>
      </c>
      <c r="C720" s="145"/>
      <c r="D720" s="45"/>
      <c r="E720" s="43">
        <f t="shared" si="11"/>
        <v>0</v>
      </c>
    </row>
    <row r="721" spans="1:5" ht="19.899999999999999" hidden="1" customHeight="1">
      <c r="A721" s="54">
        <v>2101050</v>
      </c>
      <c r="B721" s="55" t="s">
        <v>115</v>
      </c>
      <c r="C721" s="145"/>
      <c r="D721" s="45"/>
      <c r="E721" s="43">
        <f t="shared" si="11"/>
        <v>0</v>
      </c>
    </row>
    <row r="722" spans="1:5" ht="19.899999999999999" customHeight="1">
      <c r="A722" s="54">
        <v>2101099</v>
      </c>
      <c r="B722" s="55" t="s">
        <v>469</v>
      </c>
      <c r="C722" s="145"/>
      <c r="D722" s="45"/>
      <c r="E722" s="43">
        <f t="shared" si="11"/>
        <v>0</v>
      </c>
    </row>
    <row r="723" spans="1:5" ht="19.899999999999999" customHeight="1">
      <c r="A723" s="56">
        <v>21011</v>
      </c>
      <c r="B723" s="56" t="s">
        <v>921</v>
      </c>
      <c r="C723" s="143">
        <f>SUM(C724:C727)</f>
        <v>88.32</v>
      </c>
      <c r="D723" s="90">
        <f>SUM(D724:D727)</f>
        <v>10</v>
      </c>
      <c r="E723" s="43">
        <f>SUM(E724:E727)</f>
        <v>119</v>
      </c>
    </row>
    <row r="724" spans="1:5" ht="19.899999999999999" customHeight="1">
      <c r="A724" s="54">
        <v>2101101</v>
      </c>
      <c r="B724" s="55" t="s">
        <v>470</v>
      </c>
      <c r="C724" s="145">
        <v>15.44</v>
      </c>
      <c r="D724" s="45">
        <v>3</v>
      </c>
      <c r="E724" s="43">
        <v>35</v>
      </c>
    </row>
    <row r="725" spans="1:5" ht="19.899999999999999" customHeight="1">
      <c r="A725" s="54">
        <v>2101102</v>
      </c>
      <c r="B725" s="55" t="s">
        <v>471</v>
      </c>
      <c r="C725" s="145">
        <v>72.88</v>
      </c>
      <c r="D725" s="45">
        <v>7</v>
      </c>
      <c r="E725" s="43">
        <v>84</v>
      </c>
    </row>
    <row r="726" spans="1:5" ht="19.899999999999999" customHeight="1">
      <c r="A726" s="54">
        <v>2101103</v>
      </c>
      <c r="B726" s="55" t="s">
        <v>472</v>
      </c>
      <c r="C726" s="145"/>
      <c r="D726" s="45"/>
      <c r="E726" s="43">
        <f t="shared" si="11"/>
        <v>0</v>
      </c>
    </row>
    <row r="727" spans="1:5" ht="19.899999999999999" customHeight="1">
      <c r="A727" s="54">
        <v>2101199</v>
      </c>
      <c r="B727" s="55" t="s">
        <v>473</v>
      </c>
      <c r="C727" s="145">
        <v>0</v>
      </c>
      <c r="D727" s="45"/>
      <c r="E727" s="43">
        <f t="shared" si="11"/>
        <v>0</v>
      </c>
    </row>
    <row r="728" spans="1:5" ht="19.899999999999999" customHeight="1">
      <c r="A728" s="56">
        <v>21012</v>
      </c>
      <c r="B728" s="56" t="s">
        <v>922</v>
      </c>
      <c r="C728" s="143">
        <f>SUM(C729:C733)</f>
        <v>1043</v>
      </c>
      <c r="D728" s="90">
        <f>SUM(D729:D733)</f>
        <v>0</v>
      </c>
      <c r="E728" s="43">
        <f>SUM(E730:E732)</f>
        <v>1212</v>
      </c>
    </row>
    <row r="729" spans="1:5" ht="19.899999999999999" hidden="1" customHeight="1">
      <c r="A729" s="54">
        <v>2101201</v>
      </c>
      <c r="B729" s="55" t="s">
        <v>474</v>
      </c>
      <c r="C729" s="145">
        <v>0</v>
      </c>
      <c r="D729" s="45">
        <v>0</v>
      </c>
      <c r="E729" s="43">
        <f t="shared" si="11"/>
        <v>0</v>
      </c>
    </row>
    <row r="730" spans="1:5" ht="19.899999999999999" customHeight="1">
      <c r="A730" s="54">
        <v>2101202</v>
      </c>
      <c r="B730" s="55" t="s">
        <v>475</v>
      </c>
      <c r="C730" s="145">
        <v>1043</v>
      </c>
      <c r="D730" s="45"/>
      <c r="E730" s="43">
        <v>1212</v>
      </c>
    </row>
    <row r="731" spans="1:5" ht="19.899999999999999" customHeight="1">
      <c r="A731" s="54">
        <v>2101203</v>
      </c>
      <c r="B731" s="55" t="s">
        <v>476</v>
      </c>
      <c r="C731" s="145"/>
      <c r="D731" s="45"/>
      <c r="E731" s="43">
        <f t="shared" si="11"/>
        <v>0</v>
      </c>
    </row>
    <row r="732" spans="1:5" ht="19.899999999999999" customHeight="1">
      <c r="A732" s="54">
        <v>2101204</v>
      </c>
      <c r="B732" s="55" t="s">
        <v>477</v>
      </c>
      <c r="C732" s="145"/>
      <c r="D732" s="45"/>
      <c r="E732" s="43">
        <f t="shared" si="11"/>
        <v>0</v>
      </c>
    </row>
    <row r="733" spans="1:5" ht="19.899999999999999" hidden="1" customHeight="1">
      <c r="A733" s="54">
        <v>2101299</v>
      </c>
      <c r="B733" s="55" t="s">
        <v>478</v>
      </c>
      <c r="C733" s="145">
        <v>0</v>
      </c>
      <c r="D733" s="45">
        <v>0</v>
      </c>
      <c r="E733" s="43">
        <f t="shared" si="11"/>
        <v>0</v>
      </c>
    </row>
    <row r="734" spans="1:5" ht="19.899999999999999" customHeight="1">
      <c r="A734" s="56">
        <v>21013</v>
      </c>
      <c r="B734" s="56" t="s">
        <v>923</v>
      </c>
      <c r="C734" s="143">
        <f>SUM(C735:C737)</f>
        <v>137.49</v>
      </c>
      <c r="D734" s="90">
        <f>SUM(D735:D737)</f>
        <v>0</v>
      </c>
      <c r="E734" s="43">
        <f>SUM(E735:E737)</f>
        <v>69</v>
      </c>
    </row>
    <row r="735" spans="1:5" ht="19.899999999999999" customHeight="1">
      <c r="A735" s="54">
        <v>2101301</v>
      </c>
      <c r="B735" s="55" t="s">
        <v>805</v>
      </c>
      <c r="C735" s="145">
        <v>88.1</v>
      </c>
      <c r="D735" s="45"/>
      <c r="E735" s="43">
        <v>43</v>
      </c>
    </row>
    <row r="736" spans="1:5" ht="19.899999999999999" customHeight="1">
      <c r="A736" s="54">
        <v>2101302</v>
      </c>
      <c r="B736" s="55" t="s">
        <v>806</v>
      </c>
      <c r="C736" s="145"/>
      <c r="D736" s="45"/>
      <c r="E736" s="43">
        <f t="shared" si="11"/>
        <v>0</v>
      </c>
    </row>
    <row r="737" spans="1:5" ht="19.899999999999999" customHeight="1">
      <c r="A737" s="54">
        <v>2101399</v>
      </c>
      <c r="B737" s="55" t="s">
        <v>807</v>
      </c>
      <c r="C737" s="145">
        <v>49.39</v>
      </c>
      <c r="D737" s="45"/>
      <c r="E737" s="43">
        <v>26</v>
      </c>
    </row>
    <row r="738" spans="1:5" ht="19.899999999999999" customHeight="1">
      <c r="A738" s="56">
        <v>21014</v>
      </c>
      <c r="B738" s="56" t="s">
        <v>924</v>
      </c>
      <c r="C738" s="143">
        <f>SUM(C739:C740)</f>
        <v>0</v>
      </c>
      <c r="D738" s="90">
        <f>SUM(D739:D740)</f>
        <v>0</v>
      </c>
      <c r="E738" s="43">
        <f>E739</f>
        <v>0</v>
      </c>
    </row>
    <row r="739" spans="1:5" ht="19.899999999999999" customHeight="1">
      <c r="A739" s="54">
        <v>2101401</v>
      </c>
      <c r="B739" s="55" t="s">
        <v>808</v>
      </c>
      <c r="C739" s="145"/>
      <c r="D739" s="45"/>
      <c r="E739" s="43">
        <f t="shared" si="11"/>
        <v>0</v>
      </c>
    </row>
    <row r="740" spans="1:5" ht="19.899999999999999" hidden="1" customHeight="1">
      <c r="A740" s="54">
        <v>2101499</v>
      </c>
      <c r="B740" s="55" t="s">
        <v>809</v>
      </c>
      <c r="C740" s="145">
        <v>0</v>
      </c>
      <c r="D740" s="45">
        <v>0</v>
      </c>
      <c r="E740" s="43">
        <f t="shared" si="11"/>
        <v>0</v>
      </c>
    </row>
    <row r="741" spans="1:5" ht="19.899999999999999" customHeight="1">
      <c r="A741" s="56">
        <v>21099</v>
      </c>
      <c r="B741" s="56" t="s">
        <v>925</v>
      </c>
      <c r="C741" s="143">
        <f>C742</f>
        <v>0</v>
      </c>
      <c r="D741" s="90">
        <f>D742</f>
        <v>0</v>
      </c>
      <c r="E741" s="43">
        <f>E742</f>
        <v>0</v>
      </c>
    </row>
    <row r="742" spans="1:5" ht="19.899999999999999" customHeight="1">
      <c r="A742" s="54">
        <v>2109901</v>
      </c>
      <c r="B742" s="55" t="s">
        <v>479</v>
      </c>
      <c r="C742" s="145"/>
      <c r="D742" s="45"/>
      <c r="E742" s="43">
        <f t="shared" si="11"/>
        <v>0</v>
      </c>
    </row>
    <row r="743" spans="1:5" ht="19.899999999999999" customHeight="1">
      <c r="A743" s="56">
        <v>211</v>
      </c>
      <c r="B743" s="56" t="s">
        <v>480</v>
      </c>
      <c r="C743" s="143">
        <f>SUM(C744,C753,C757,C766,C772,C778,C780,C786,C788,C790)</f>
        <v>270</v>
      </c>
      <c r="D743" s="90">
        <f>SUM(D744,D753,D757,D766,D772,D778,D780,D786,D788,D790)</f>
        <v>0</v>
      </c>
      <c r="E743" s="43">
        <f>E744+E753+E757+E766+E778+E780</f>
        <v>10</v>
      </c>
    </row>
    <row r="744" spans="1:5" ht="19.899999999999999" customHeight="1">
      <c r="A744" s="56">
        <v>21101</v>
      </c>
      <c r="B744" s="56" t="s">
        <v>926</v>
      </c>
      <c r="C744" s="143">
        <f>SUM(C745:C752)</f>
        <v>0</v>
      </c>
      <c r="D744" s="90">
        <f>SUM(D745:D752)</f>
        <v>0</v>
      </c>
      <c r="E744" s="43">
        <f t="shared" si="11"/>
        <v>0</v>
      </c>
    </row>
    <row r="745" spans="1:5" ht="19.899999999999999" customHeight="1">
      <c r="A745" s="54">
        <v>2110101</v>
      </c>
      <c r="B745" s="55" t="s">
        <v>107</v>
      </c>
      <c r="C745" s="145"/>
      <c r="D745" s="45"/>
      <c r="E745" s="43">
        <f t="shared" si="11"/>
        <v>0</v>
      </c>
    </row>
    <row r="746" spans="1:5" ht="19.899999999999999" customHeight="1">
      <c r="A746" s="54">
        <v>2110102</v>
      </c>
      <c r="B746" s="55" t="s">
        <v>108</v>
      </c>
      <c r="C746" s="145"/>
      <c r="D746" s="45"/>
      <c r="E746" s="43">
        <f t="shared" si="11"/>
        <v>0</v>
      </c>
    </row>
    <row r="747" spans="1:5" ht="19.899999999999999" customHeight="1">
      <c r="A747" s="54">
        <v>2110103</v>
      </c>
      <c r="B747" s="55" t="s">
        <v>109</v>
      </c>
      <c r="C747" s="145"/>
      <c r="D747" s="45"/>
      <c r="E747" s="43">
        <f t="shared" si="11"/>
        <v>0</v>
      </c>
    </row>
    <row r="748" spans="1:5" ht="19.899999999999999" hidden="1" customHeight="1">
      <c r="A748" s="54">
        <v>2110104</v>
      </c>
      <c r="B748" s="55" t="s">
        <v>481</v>
      </c>
      <c r="C748" s="145"/>
      <c r="D748" s="45"/>
      <c r="E748" s="43">
        <f t="shared" si="11"/>
        <v>0</v>
      </c>
    </row>
    <row r="749" spans="1:5" ht="19.899999999999999" customHeight="1">
      <c r="A749" s="54">
        <v>2110105</v>
      </c>
      <c r="B749" s="55" t="s">
        <v>482</v>
      </c>
      <c r="C749" s="145"/>
      <c r="D749" s="45"/>
      <c r="E749" s="43">
        <f t="shared" si="11"/>
        <v>0</v>
      </c>
    </row>
    <row r="750" spans="1:5" ht="19.899999999999999" hidden="1" customHeight="1">
      <c r="A750" s="54">
        <v>2110106</v>
      </c>
      <c r="B750" s="55" t="s">
        <v>483</v>
      </c>
      <c r="C750" s="145"/>
      <c r="D750" s="45"/>
      <c r="E750" s="43">
        <f t="shared" si="11"/>
        <v>0</v>
      </c>
    </row>
    <row r="751" spans="1:5" ht="19.899999999999999" hidden="1" customHeight="1">
      <c r="A751" s="54">
        <v>2110107</v>
      </c>
      <c r="B751" s="55" t="s">
        <v>484</v>
      </c>
      <c r="C751" s="145"/>
      <c r="D751" s="45"/>
      <c r="E751" s="43">
        <f t="shared" si="11"/>
        <v>0</v>
      </c>
    </row>
    <row r="752" spans="1:5" ht="19.899999999999999" customHeight="1">
      <c r="A752" s="54">
        <v>2110199</v>
      </c>
      <c r="B752" s="55" t="s">
        <v>927</v>
      </c>
      <c r="C752" s="145"/>
      <c r="D752" s="45"/>
      <c r="E752" s="43">
        <f t="shared" si="11"/>
        <v>0</v>
      </c>
    </row>
    <row r="753" spans="1:5" ht="19.899999999999999" customHeight="1">
      <c r="A753" s="56">
        <v>21102</v>
      </c>
      <c r="B753" s="56" t="s">
        <v>928</v>
      </c>
      <c r="C753" s="143">
        <f>SUM(C754:C756)</f>
        <v>0</v>
      </c>
      <c r="D753" s="90">
        <f>SUM(D754:D756)</f>
        <v>0</v>
      </c>
      <c r="E753" s="43">
        <f>E756</f>
        <v>0</v>
      </c>
    </row>
    <row r="754" spans="1:5" ht="19.899999999999999" hidden="1" customHeight="1">
      <c r="A754" s="54">
        <v>2110203</v>
      </c>
      <c r="B754" s="55" t="s">
        <v>929</v>
      </c>
      <c r="C754" s="145">
        <v>0</v>
      </c>
      <c r="D754" s="45">
        <v>0</v>
      </c>
      <c r="E754" s="43">
        <f t="shared" si="11"/>
        <v>0</v>
      </c>
    </row>
    <row r="755" spans="1:5" ht="19.899999999999999" hidden="1" customHeight="1">
      <c r="A755" s="54">
        <v>2110204</v>
      </c>
      <c r="B755" s="55" t="s">
        <v>485</v>
      </c>
      <c r="C755" s="145">
        <v>0</v>
      </c>
      <c r="D755" s="45">
        <v>0</v>
      </c>
      <c r="E755" s="43">
        <f t="shared" si="11"/>
        <v>0</v>
      </c>
    </row>
    <row r="756" spans="1:5" ht="19.899999999999999" customHeight="1">
      <c r="A756" s="54">
        <v>2110299</v>
      </c>
      <c r="B756" s="55" t="s">
        <v>486</v>
      </c>
      <c r="C756" s="145"/>
      <c r="D756" s="45"/>
      <c r="E756" s="43">
        <f t="shared" si="11"/>
        <v>0</v>
      </c>
    </row>
    <row r="757" spans="1:5" ht="19.899999999999999" customHeight="1">
      <c r="A757" s="56">
        <v>21103</v>
      </c>
      <c r="B757" s="56" t="s">
        <v>930</v>
      </c>
      <c r="C757" s="143">
        <f>SUM(C758:C765)</f>
        <v>270</v>
      </c>
      <c r="D757" s="90">
        <f>SUM(D758:D765)</f>
        <v>0</v>
      </c>
      <c r="E757" s="138">
        <f>SUM(E758:E765)</f>
        <v>8</v>
      </c>
    </row>
    <row r="758" spans="1:5" ht="19.899999999999999" customHeight="1">
      <c r="A758" s="54">
        <v>2110301</v>
      </c>
      <c r="B758" s="55" t="s">
        <v>487</v>
      </c>
      <c r="C758" s="145"/>
      <c r="D758" s="45"/>
      <c r="E758" s="43">
        <f t="shared" si="11"/>
        <v>0</v>
      </c>
    </row>
    <row r="759" spans="1:5" ht="19.899999999999999" customHeight="1">
      <c r="A759" s="54">
        <v>2110302</v>
      </c>
      <c r="B759" s="55" t="s">
        <v>488</v>
      </c>
      <c r="C759" s="145"/>
      <c r="D759" s="45"/>
      <c r="E759" s="43">
        <f t="shared" si="11"/>
        <v>0</v>
      </c>
    </row>
    <row r="760" spans="1:5" ht="19.899999999999999" hidden="1" customHeight="1">
      <c r="A760" s="54">
        <v>2110303</v>
      </c>
      <c r="B760" s="55" t="s">
        <v>489</v>
      </c>
      <c r="C760" s="145"/>
      <c r="D760" s="45"/>
      <c r="E760" s="43">
        <f t="shared" si="11"/>
        <v>0</v>
      </c>
    </row>
    <row r="761" spans="1:5" ht="19.899999999999999" customHeight="1">
      <c r="A761" s="54">
        <v>2110304</v>
      </c>
      <c r="B761" s="55" t="s">
        <v>490</v>
      </c>
      <c r="C761" s="145"/>
      <c r="D761" s="45"/>
      <c r="E761" s="43">
        <f t="shared" si="11"/>
        <v>0</v>
      </c>
    </row>
    <row r="762" spans="1:5" ht="19.899999999999999" hidden="1" customHeight="1">
      <c r="A762" s="54">
        <v>2110305</v>
      </c>
      <c r="B762" s="55" t="s">
        <v>491</v>
      </c>
      <c r="C762" s="145"/>
      <c r="D762" s="45"/>
      <c r="E762" s="43">
        <f t="shared" si="11"/>
        <v>0</v>
      </c>
    </row>
    <row r="763" spans="1:5" ht="19.899999999999999" hidden="1" customHeight="1">
      <c r="A763" s="54">
        <v>2110306</v>
      </c>
      <c r="B763" s="55" t="s">
        <v>492</v>
      </c>
      <c r="C763" s="145"/>
      <c r="D763" s="45"/>
      <c r="E763" s="43">
        <f t="shared" si="11"/>
        <v>0</v>
      </c>
    </row>
    <row r="764" spans="1:5" ht="19.899999999999999" customHeight="1">
      <c r="A764" s="54">
        <v>2110307</v>
      </c>
      <c r="B764" s="55" t="s">
        <v>493</v>
      </c>
      <c r="C764" s="145"/>
      <c r="D764" s="32"/>
      <c r="E764" s="43">
        <f t="shared" si="11"/>
        <v>0</v>
      </c>
    </row>
    <row r="765" spans="1:5" ht="19.899999999999999" customHeight="1">
      <c r="A765" s="54">
        <v>2110399</v>
      </c>
      <c r="B765" s="55" t="s">
        <v>494</v>
      </c>
      <c r="C765" s="145">
        <v>270</v>
      </c>
      <c r="D765" s="32"/>
      <c r="E765" s="43">
        <v>8</v>
      </c>
    </row>
    <row r="766" spans="1:5" ht="19.899999999999999" customHeight="1">
      <c r="A766" s="56">
        <v>21104</v>
      </c>
      <c r="B766" s="56" t="s">
        <v>931</v>
      </c>
      <c r="C766" s="143">
        <f>SUM(C767:C771)</f>
        <v>0</v>
      </c>
      <c r="D766" s="90">
        <f>SUM(D767:D771)</f>
        <v>0</v>
      </c>
      <c r="E766" s="43">
        <f>E768</f>
        <v>0</v>
      </c>
    </row>
    <row r="767" spans="1:5" ht="19.899999999999999" hidden="1" customHeight="1">
      <c r="A767" s="54">
        <v>2110401</v>
      </c>
      <c r="B767" s="55" t="s">
        <v>495</v>
      </c>
      <c r="C767" s="145">
        <v>0</v>
      </c>
      <c r="D767" s="45">
        <v>0</v>
      </c>
      <c r="E767" s="43">
        <f t="shared" si="11"/>
        <v>0</v>
      </c>
    </row>
    <row r="768" spans="1:5" ht="19.899999999999999" customHeight="1">
      <c r="A768" s="54">
        <v>2110402</v>
      </c>
      <c r="B768" s="55" t="s">
        <v>496</v>
      </c>
      <c r="C768" s="145"/>
      <c r="D768" s="45"/>
      <c r="E768" s="43">
        <f t="shared" si="11"/>
        <v>0</v>
      </c>
    </row>
    <row r="769" spans="1:5" ht="19.899999999999999" hidden="1" customHeight="1">
      <c r="A769" s="54">
        <v>2110403</v>
      </c>
      <c r="B769" s="55" t="s">
        <v>497</v>
      </c>
      <c r="C769" s="145">
        <v>0</v>
      </c>
      <c r="D769" s="45">
        <v>0</v>
      </c>
      <c r="E769" s="43">
        <f t="shared" si="11"/>
        <v>0</v>
      </c>
    </row>
    <row r="770" spans="1:5" ht="19.899999999999999" hidden="1" customHeight="1">
      <c r="A770" s="54">
        <v>2110404</v>
      </c>
      <c r="B770" s="55" t="s">
        <v>498</v>
      </c>
      <c r="C770" s="145">
        <v>0</v>
      </c>
      <c r="D770" s="45">
        <v>0</v>
      </c>
      <c r="E770" s="43">
        <f t="shared" si="11"/>
        <v>0</v>
      </c>
    </row>
    <row r="771" spans="1:5" ht="19.899999999999999" hidden="1" customHeight="1">
      <c r="A771" s="54">
        <v>2110499</v>
      </c>
      <c r="B771" s="55" t="s">
        <v>499</v>
      </c>
      <c r="C771" s="145">
        <v>0</v>
      </c>
      <c r="D771" s="45">
        <v>0</v>
      </c>
      <c r="E771" s="43">
        <f t="shared" si="11"/>
        <v>0</v>
      </c>
    </row>
    <row r="772" spans="1:5" ht="19.899999999999999" hidden="1" customHeight="1">
      <c r="A772" s="56">
        <v>21105</v>
      </c>
      <c r="B772" s="56" t="s">
        <v>932</v>
      </c>
      <c r="C772" s="143">
        <f>SUM(C773:C777)</f>
        <v>0</v>
      </c>
      <c r="D772" s="90">
        <f>SUM(D773:D777)</f>
        <v>0</v>
      </c>
      <c r="E772" s="43">
        <f t="shared" si="11"/>
        <v>0</v>
      </c>
    </row>
    <row r="773" spans="1:5" ht="19.899999999999999" hidden="1" customHeight="1">
      <c r="A773" s="54">
        <v>2110501</v>
      </c>
      <c r="B773" s="55" t="s">
        <v>500</v>
      </c>
      <c r="C773" s="145">
        <v>0</v>
      </c>
      <c r="D773" s="45"/>
      <c r="E773" s="43">
        <f t="shared" si="11"/>
        <v>0</v>
      </c>
    </row>
    <row r="774" spans="1:5" ht="19.899999999999999" hidden="1" customHeight="1">
      <c r="A774" s="54">
        <v>2110502</v>
      </c>
      <c r="B774" s="55" t="s">
        <v>501</v>
      </c>
      <c r="C774" s="145">
        <v>0</v>
      </c>
      <c r="D774" s="45"/>
      <c r="E774" s="43">
        <f t="shared" si="11"/>
        <v>0</v>
      </c>
    </row>
    <row r="775" spans="1:5" ht="19.899999999999999" hidden="1" customHeight="1">
      <c r="A775" s="54">
        <v>2110503</v>
      </c>
      <c r="B775" s="55" t="s">
        <v>502</v>
      </c>
      <c r="C775" s="145">
        <v>0</v>
      </c>
      <c r="D775" s="45"/>
      <c r="E775" s="43">
        <f t="shared" ref="E775:E838" si="12">C775+D775</f>
        <v>0</v>
      </c>
    </row>
    <row r="776" spans="1:5" ht="19.899999999999999" hidden="1" customHeight="1">
      <c r="A776" s="54">
        <v>2110506</v>
      </c>
      <c r="B776" s="55" t="s">
        <v>503</v>
      </c>
      <c r="C776" s="145">
        <v>0</v>
      </c>
      <c r="D776" s="45"/>
      <c r="E776" s="43">
        <f t="shared" si="12"/>
        <v>0</v>
      </c>
    </row>
    <row r="777" spans="1:5" ht="19.899999999999999" hidden="1" customHeight="1">
      <c r="A777" s="54">
        <v>2110599</v>
      </c>
      <c r="B777" s="55" t="s">
        <v>504</v>
      </c>
      <c r="C777" s="145">
        <v>0</v>
      </c>
      <c r="D777" s="45"/>
      <c r="E777" s="43">
        <f t="shared" si="12"/>
        <v>0</v>
      </c>
    </row>
    <row r="778" spans="1:5" ht="19.899999999999999" customHeight="1">
      <c r="A778" s="56">
        <v>21110</v>
      </c>
      <c r="B778" s="56" t="s">
        <v>933</v>
      </c>
      <c r="C778" s="143">
        <f>C779</f>
        <v>0</v>
      </c>
      <c r="D778" s="90">
        <f>D779</f>
        <v>0</v>
      </c>
      <c r="E778" s="43">
        <f>E779</f>
        <v>0</v>
      </c>
    </row>
    <row r="779" spans="1:5" ht="19.899999999999999" customHeight="1">
      <c r="A779" s="54">
        <v>2111001</v>
      </c>
      <c r="B779" s="55" t="s">
        <v>505</v>
      </c>
      <c r="C779" s="145"/>
      <c r="D779" s="45"/>
      <c r="E779" s="43">
        <f t="shared" si="12"/>
        <v>0</v>
      </c>
    </row>
    <row r="780" spans="1:5" ht="19.899999999999999" customHeight="1">
      <c r="A780" s="56">
        <v>21111</v>
      </c>
      <c r="B780" s="56" t="s">
        <v>934</v>
      </c>
      <c r="C780" s="143">
        <f>SUM(C781:C785)</f>
        <v>0</v>
      </c>
      <c r="D780" s="90">
        <f>SUM(D781:D785)</f>
        <v>0</v>
      </c>
      <c r="E780" s="43">
        <f>SUM(E782:E785)</f>
        <v>2</v>
      </c>
    </row>
    <row r="781" spans="1:5" ht="19.899999999999999" hidden="1" customHeight="1">
      <c r="A781" s="54">
        <v>2111101</v>
      </c>
      <c r="B781" s="55" t="s">
        <v>506</v>
      </c>
      <c r="C781" s="145">
        <v>0</v>
      </c>
      <c r="D781" s="45">
        <v>0</v>
      </c>
      <c r="E781" s="43">
        <f t="shared" si="12"/>
        <v>0</v>
      </c>
    </row>
    <row r="782" spans="1:5" ht="19.899999999999999" customHeight="1">
      <c r="A782" s="54">
        <v>2111102</v>
      </c>
      <c r="B782" s="55" t="s">
        <v>507</v>
      </c>
      <c r="C782" s="145"/>
      <c r="D782" s="45"/>
      <c r="E782" s="43">
        <f t="shared" si="12"/>
        <v>0</v>
      </c>
    </row>
    <row r="783" spans="1:5" ht="19.899999999999999" customHeight="1">
      <c r="A783" s="54">
        <v>2111103</v>
      </c>
      <c r="B783" s="55" t="s">
        <v>508</v>
      </c>
      <c r="C783" s="145"/>
      <c r="D783" s="45"/>
      <c r="E783" s="43">
        <f t="shared" si="12"/>
        <v>0</v>
      </c>
    </row>
    <row r="784" spans="1:5" ht="19.899999999999999" hidden="1" customHeight="1">
      <c r="A784" s="54">
        <v>2111104</v>
      </c>
      <c r="B784" s="55" t="s">
        <v>509</v>
      </c>
      <c r="C784" s="145"/>
      <c r="D784" s="45"/>
      <c r="E784" s="43">
        <f t="shared" si="12"/>
        <v>0</v>
      </c>
    </row>
    <row r="785" spans="1:5" ht="19.899999999999999" customHeight="1">
      <c r="A785" s="54">
        <v>2111199</v>
      </c>
      <c r="B785" s="55" t="s">
        <v>510</v>
      </c>
      <c r="C785" s="145"/>
      <c r="D785" s="45"/>
      <c r="E785" s="43">
        <v>2</v>
      </c>
    </row>
    <row r="786" spans="1:5" ht="19.899999999999999" hidden="1" customHeight="1">
      <c r="A786" s="56">
        <v>21112</v>
      </c>
      <c r="B786" s="56" t="s">
        <v>935</v>
      </c>
      <c r="C786" s="143">
        <f>C787</f>
        <v>0</v>
      </c>
      <c r="D786" s="90">
        <f>D787</f>
        <v>0</v>
      </c>
      <c r="E786" s="43">
        <f t="shared" si="12"/>
        <v>0</v>
      </c>
    </row>
    <row r="787" spans="1:5" ht="19.899999999999999" hidden="1" customHeight="1">
      <c r="A787" s="54">
        <v>2111201</v>
      </c>
      <c r="B787" s="55" t="s">
        <v>511</v>
      </c>
      <c r="C787" s="145">
        <v>0</v>
      </c>
      <c r="D787" s="45"/>
      <c r="E787" s="43">
        <f t="shared" si="12"/>
        <v>0</v>
      </c>
    </row>
    <row r="788" spans="1:5" ht="19.899999999999999" hidden="1" customHeight="1">
      <c r="A788" s="56">
        <v>21113</v>
      </c>
      <c r="B788" s="56" t="s">
        <v>936</v>
      </c>
      <c r="C788" s="143">
        <f>C789</f>
        <v>0</v>
      </c>
      <c r="D788" s="90">
        <f>D789</f>
        <v>0</v>
      </c>
      <c r="E788" s="43">
        <f t="shared" si="12"/>
        <v>0</v>
      </c>
    </row>
    <row r="789" spans="1:5" ht="19.899999999999999" hidden="1" customHeight="1">
      <c r="A789" s="54">
        <v>2111301</v>
      </c>
      <c r="B789" s="55" t="s">
        <v>512</v>
      </c>
      <c r="C789" s="145">
        <v>0</v>
      </c>
      <c r="D789" s="45"/>
      <c r="E789" s="43">
        <f t="shared" si="12"/>
        <v>0</v>
      </c>
    </row>
    <row r="790" spans="1:5" ht="19.899999999999999" hidden="1" customHeight="1">
      <c r="A790" s="56">
        <v>21199</v>
      </c>
      <c r="B790" s="56" t="s">
        <v>937</v>
      </c>
      <c r="C790" s="143">
        <f>C791</f>
        <v>0</v>
      </c>
      <c r="D790" s="90">
        <f>D791</f>
        <v>0</v>
      </c>
      <c r="E790" s="43">
        <f t="shared" si="12"/>
        <v>0</v>
      </c>
    </row>
    <row r="791" spans="1:5" ht="19.899999999999999" hidden="1" customHeight="1">
      <c r="A791" s="54">
        <v>2119901</v>
      </c>
      <c r="B791" s="55" t="s">
        <v>513</v>
      </c>
      <c r="C791" s="145">
        <v>0</v>
      </c>
      <c r="D791" s="45"/>
      <c r="E791" s="43">
        <f t="shared" si="12"/>
        <v>0</v>
      </c>
    </row>
    <row r="792" spans="1:5" ht="19.899999999999999" customHeight="1">
      <c r="A792" s="56">
        <v>212</v>
      </c>
      <c r="B792" s="56" t="s">
        <v>938</v>
      </c>
      <c r="C792" s="143">
        <f>SUM(C793,C805,C807,C810,C812,C814)</f>
        <v>43.1</v>
      </c>
      <c r="D792" s="90">
        <f>SUM(D793,D805,D807,D810,D812,D814)</f>
        <v>0</v>
      </c>
      <c r="E792" s="43">
        <f>E793+E805+E807+E810+E812+E814</f>
        <v>2035</v>
      </c>
    </row>
    <row r="793" spans="1:5" ht="19.899999999999999" customHeight="1">
      <c r="A793" s="56">
        <v>21201</v>
      </c>
      <c r="B793" s="56" t="s">
        <v>939</v>
      </c>
      <c r="C793" s="143">
        <f>SUM(C794:C804)</f>
        <v>10</v>
      </c>
      <c r="D793" s="90">
        <f>SUM(D794:D804)</f>
        <v>0</v>
      </c>
      <c r="E793" s="43">
        <f>SUM(E794:E804)</f>
        <v>10</v>
      </c>
    </row>
    <row r="794" spans="1:5" ht="19.899999999999999" customHeight="1">
      <c r="A794" s="54">
        <v>2120101</v>
      </c>
      <c r="B794" s="55" t="s">
        <v>107</v>
      </c>
      <c r="C794" s="145"/>
      <c r="D794" s="45"/>
      <c r="E794" s="43">
        <f t="shared" si="12"/>
        <v>0</v>
      </c>
    </row>
    <row r="795" spans="1:5" ht="19.899999999999999" customHeight="1">
      <c r="A795" s="54">
        <v>2120102</v>
      </c>
      <c r="B795" s="55" t="s">
        <v>108</v>
      </c>
      <c r="C795" s="145">
        <v>10</v>
      </c>
      <c r="D795" s="45"/>
      <c r="E795" s="43">
        <f t="shared" si="12"/>
        <v>10</v>
      </c>
    </row>
    <row r="796" spans="1:5" ht="19.899999999999999" customHeight="1">
      <c r="A796" s="54">
        <v>2120103</v>
      </c>
      <c r="B796" s="55" t="s">
        <v>109</v>
      </c>
      <c r="C796" s="145"/>
      <c r="D796" s="45"/>
      <c r="E796" s="43">
        <f t="shared" si="12"/>
        <v>0</v>
      </c>
    </row>
    <row r="797" spans="1:5" ht="19.899999999999999" customHeight="1">
      <c r="A797" s="54">
        <v>2120104</v>
      </c>
      <c r="B797" s="55" t="s">
        <v>514</v>
      </c>
      <c r="C797" s="145"/>
      <c r="D797" s="45"/>
      <c r="E797" s="43">
        <f t="shared" si="12"/>
        <v>0</v>
      </c>
    </row>
    <row r="798" spans="1:5" ht="19.899999999999999" customHeight="1">
      <c r="A798" s="54">
        <v>2120105</v>
      </c>
      <c r="B798" s="55" t="s">
        <v>515</v>
      </c>
      <c r="C798" s="145"/>
      <c r="D798" s="45"/>
      <c r="E798" s="43">
        <f t="shared" si="12"/>
        <v>0</v>
      </c>
    </row>
    <row r="799" spans="1:5" ht="19.899999999999999" customHeight="1">
      <c r="A799" s="54">
        <v>2120106</v>
      </c>
      <c r="B799" s="55" t="s">
        <v>516</v>
      </c>
      <c r="C799" s="145"/>
      <c r="D799" s="45"/>
      <c r="E799" s="43">
        <f t="shared" si="12"/>
        <v>0</v>
      </c>
    </row>
    <row r="800" spans="1:5" ht="19.899999999999999" hidden="1" customHeight="1">
      <c r="A800" s="54">
        <v>2120107</v>
      </c>
      <c r="B800" s="55" t="s">
        <v>517</v>
      </c>
      <c r="C800" s="145"/>
      <c r="D800" s="45"/>
      <c r="E800" s="43">
        <f t="shared" si="12"/>
        <v>0</v>
      </c>
    </row>
    <row r="801" spans="1:5" ht="19.899999999999999" hidden="1" customHeight="1">
      <c r="A801" s="54">
        <v>2120108</v>
      </c>
      <c r="B801" s="55" t="s">
        <v>518</v>
      </c>
      <c r="C801" s="145"/>
      <c r="D801" s="45"/>
      <c r="E801" s="43">
        <f t="shared" si="12"/>
        <v>0</v>
      </c>
    </row>
    <row r="802" spans="1:5" ht="19.899999999999999" customHeight="1">
      <c r="A802" s="54">
        <v>2120109</v>
      </c>
      <c r="B802" s="55" t="s">
        <v>519</v>
      </c>
      <c r="C802" s="145"/>
      <c r="D802" s="45"/>
      <c r="E802" s="43">
        <f t="shared" si="12"/>
        <v>0</v>
      </c>
    </row>
    <row r="803" spans="1:5" ht="19.899999999999999" hidden="1" customHeight="1">
      <c r="A803" s="54">
        <v>2120110</v>
      </c>
      <c r="B803" s="55" t="s">
        <v>520</v>
      </c>
      <c r="C803" s="145"/>
      <c r="D803" s="45"/>
      <c r="E803" s="43">
        <f t="shared" si="12"/>
        <v>0</v>
      </c>
    </row>
    <row r="804" spans="1:5" ht="19.899999999999999" customHeight="1">
      <c r="A804" s="54">
        <v>2120199</v>
      </c>
      <c r="B804" s="55" t="s">
        <v>521</v>
      </c>
      <c r="C804" s="145"/>
      <c r="D804" s="45"/>
      <c r="E804" s="43">
        <f t="shared" si="12"/>
        <v>0</v>
      </c>
    </row>
    <row r="805" spans="1:5" ht="19.899999999999999" customHeight="1">
      <c r="A805" s="56">
        <v>21202</v>
      </c>
      <c r="B805" s="56" t="s">
        <v>940</v>
      </c>
      <c r="C805" s="143">
        <f>C806</f>
        <v>0</v>
      </c>
      <c r="D805" s="90">
        <f>D806</f>
        <v>0</v>
      </c>
      <c r="E805" s="43">
        <f>E806</f>
        <v>0</v>
      </c>
    </row>
    <row r="806" spans="1:5" ht="19.899999999999999" customHeight="1">
      <c r="A806" s="54">
        <v>2120201</v>
      </c>
      <c r="B806" s="55" t="s">
        <v>522</v>
      </c>
      <c r="C806" s="145"/>
      <c r="D806" s="45"/>
      <c r="E806" s="43">
        <f t="shared" si="12"/>
        <v>0</v>
      </c>
    </row>
    <row r="807" spans="1:5" ht="19.899999999999999" customHeight="1">
      <c r="A807" s="56">
        <v>21203</v>
      </c>
      <c r="B807" s="56" t="s">
        <v>941</v>
      </c>
      <c r="C807" s="143">
        <f>SUM(C808:C809)</f>
        <v>30</v>
      </c>
      <c r="D807" s="90">
        <f>SUM(D808:D809)</f>
        <v>0</v>
      </c>
      <c r="E807" s="43">
        <f>SUM(E808:E809)</f>
        <v>70</v>
      </c>
    </row>
    <row r="808" spans="1:5" ht="19.899999999999999" customHeight="1">
      <c r="A808" s="54">
        <v>2120303</v>
      </c>
      <c r="B808" s="55" t="s">
        <v>523</v>
      </c>
      <c r="C808" s="145">
        <v>30</v>
      </c>
      <c r="D808" s="45"/>
      <c r="E808" s="43">
        <f t="shared" si="12"/>
        <v>30</v>
      </c>
    </row>
    <row r="809" spans="1:5" ht="19.899999999999999" customHeight="1">
      <c r="A809" s="54">
        <v>2120399</v>
      </c>
      <c r="B809" s="55" t="s">
        <v>524</v>
      </c>
      <c r="C809" s="145"/>
      <c r="D809" s="45"/>
      <c r="E809" s="43">
        <v>40</v>
      </c>
    </row>
    <row r="810" spans="1:5" ht="19.899999999999999" customHeight="1">
      <c r="A810" s="56">
        <v>21205</v>
      </c>
      <c r="B810" s="56" t="s">
        <v>942</v>
      </c>
      <c r="C810" s="143">
        <f>SUM(C811)</f>
        <v>3.1</v>
      </c>
      <c r="D810" s="90">
        <f>D811</f>
        <v>0</v>
      </c>
      <c r="E810" s="43">
        <f>E811</f>
        <v>0</v>
      </c>
    </row>
    <row r="811" spans="1:5" ht="19.899999999999999" customHeight="1">
      <c r="A811" s="54">
        <v>2120501</v>
      </c>
      <c r="B811" s="55" t="s">
        <v>525</v>
      </c>
      <c r="C811" s="145">
        <v>3.1</v>
      </c>
      <c r="D811" s="45"/>
      <c r="E811" s="43">
        <v>0</v>
      </c>
    </row>
    <row r="812" spans="1:5" ht="19.899999999999999" customHeight="1">
      <c r="A812" s="56">
        <v>21206</v>
      </c>
      <c r="B812" s="56" t="s">
        <v>943</v>
      </c>
      <c r="C812" s="143">
        <f>C813</f>
        <v>0</v>
      </c>
      <c r="D812" s="90">
        <f>D813</f>
        <v>0</v>
      </c>
      <c r="E812" s="43">
        <f>E813</f>
        <v>0</v>
      </c>
    </row>
    <row r="813" spans="1:5" ht="19.899999999999999" customHeight="1">
      <c r="A813" s="54">
        <v>2120601</v>
      </c>
      <c r="B813" s="55" t="s">
        <v>526</v>
      </c>
      <c r="C813" s="145"/>
      <c r="D813" s="45"/>
      <c r="E813" s="43">
        <f t="shared" si="12"/>
        <v>0</v>
      </c>
    </row>
    <row r="814" spans="1:5" ht="19.899999999999999" customHeight="1">
      <c r="A814" s="56">
        <v>21299</v>
      </c>
      <c r="B814" s="56" t="s">
        <v>944</v>
      </c>
      <c r="C814" s="143">
        <f>C815</f>
        <v>0</v>
      </c>
      <c r="D814" s="90">
        <f>D815</f>
        <v>0</v>
      </c>
      <c r="E814" s="43">
        <f>E815</f>
        <v>1955</v>
      </c>
    </row>
    <row r="815" spans="1:5" ht="19.899999999999999" customHeight="1">
      <c r="A815" s="54">
        <v>2129999</v>
      </c>
      <c r="B815" s="55" t="s">
        <v>528</v>
      </c>
      <c r="C815" s="145"/>
      <c r="D815" s="45"/>
      <c r="E815" s="43">
        <v>1955</v>
      </c>
    </row>
    <row r="816" spans="1:5" s="165" customFormat="1" ht="19.899999999999999" customHeight="1">
      <c r="A816" s="162">
        <v>213</v>
      </c>
      <c r="B816" s="162" t="s">
        <v>945</v>
      </c>
      <c r="C816" s="143">
        <f>SUM(C817,C843,C871,C899,C910,C916,C924,C931)</f>
        <v>381.66</v>
      </c>
      <c r="D816" s="163">
        <f>SUM(D817,D843,D871,D899,D910,D916,D924,D931)</f>
        <v>5</v>
      </c>
      <c r="E816" s="164">
        <f>E817+E843+E871+E899+E916+E924+E931</f>
        <v>798.3</v>
      </c>
    </row>
    <row r="817" spans="1:5" ht="19.899999999999999" customHeight="1">
      <c r="A817" s="56">
        <v>21301</v>
      </c>
      <c r="B817" s="56" t="s">
        <v>946</v>
      </c>
      <c r="C817" s="143">
        <f>SUM(C818:C842)</f>
        <v>268.41000000000003</v>
      </c>
      <c r="D817" s="90">
        <f>SUM(D818:D842)</f>
        <v>5</v>
      </c>
      <c r="E817" s="43">
        <f>SUM(E818:E842)</f>
        <v>151.30000000000001</v>
      </c>
    </row>
    <row r="818" spans="1:5" ht="19.899999999999999" customHeight="1">
      <c r="A818" s="54">
        <v>2130101</v>
      </c>
      <c r="B818" s="55" t="s">
        <v>107</v>
      </c>
      <c r="C818" s="145"/>
      <c r="D818" s="45"/>
      <c r="E818" s="43">
        <f t="shared" si="12"/>
        <v>0</v>
      </c>
    </row>
    <row r="819" spans="1:5" ht="19.899999999999999" customHeight="1">
      <c r="A819" s="54">
        <v>2130102</v>
      </c>
      <c r="B819" s="55" t="s">
        <v>108</v>
      </c>
      <c r="C819" s="145"/>
      <c r="D819" s="45"/>
      <c r="E819" s="43">
        <f t="shared" si="12"/>
        <v>0</v>
      </c>
    </row>
    <row r="820" spans="1:5" ht="19.899999999999999" customHeight="1">
      <c r="A820" s="54">
        <v>2130103</v>
      </c>
      <c r="B820" s="55" t="s">
        <v>109</v>
      </c>
      <c r="C820" s="145">
        <v>32.25</v>
      </c>
      <c r="D820" s="45">
        <v>3</v>
      </c>
      <c r="E820" s="43">
        <v>65</v>
      </c>
    </row>
    <row r="821" spans="1:5" ht="19.899999999999999" customHeight="1">
      <c r="A821" s="54">
        <v>2130104</v>
      </c>
      <c r="B821" s="55" t="s">
        <v>1102</v>
      </c>
      <c r="C821" s="145">
        <v>17.12</v>
      </c>
      <c r="D821" s="45">
        <v>2</v>
      </c>
      <c r="E821" s="43">
        <v>0</v>
      </c>
    </row>
    <row r="822" spans="1:5" ht="19.899999999999999" hidden="1" customHeight="1">
      <c r="A822" s="54">
        <v>2130105</v>
      </c>
      <c r="B822" s="55" t="s">
        <v>529</v>
      </c>
      <c r="C822" s="145"/>
      <c r="D822" s="45"/>
      <c r="E822" s="43">
        <f t="shared" si="12"/>
        <v>0</v>
      </c>
    </row>
    <row r="823" spans="1:5" ht="19.899999999999999" customHeight="1">
      <c r="A823" s="54">
        <v>2130106</v>
      </c>
      <c r="B823" s="55" t="s">
        <v>530</v>
      </c>
      <c r="C823" s="145"/>
      <c r="D823" s="45"/>
      <c r="E823" s="43">
        <f t="shared" si="12"/>
        <v>0</v>
      </c>
    </row>
    <row r="824" spans="1:5" ht="19.899999999999999" customHeight="1">
      <c r="A824" s="54">
        <v>2130108</v>
      </c>
      <c r="B824" s="55" t="s">
        <v>531</v>
      </c>
      <c r="C824" s="145">
        <v>9.9</v>
      </c>
      <c r="D824" s="45"/>
      <c r="E824" s="43">
        <v>0</v>
      </c>
    </row>
    <row r="825" spans="1:5" ht="19.899999999999999" customHeight="1">
      <c r="A825" s="54">
        <v>2130109</v>
      </c>
      <c r="B825" s="55" t="s">
        <v>532</v>
      </c>
      <c r="C825" s="145">
        <v>8</v>
      </c>
      <c r="D825" s="45"/>
      <c r="E825" s="43">
        <v>0</v>
      </c>
    </row>
    <row r="826" spans="1:5" ht="19.899999999999999" customHeight="1">
      <c r="A826" s="54">
        <v>2130110</v>
      </c>
      <c r="B826" s="55" t="s">
        <v>533</v>
      </c>
      <c r="C826" s="145"/>
      <c r="D826" s="45"/>
      <c r="E826" s="43">
        <f t="shared" si="12"/>
        <v>0</v>
      </c>
    </row>
    <row r="827" spans="1:5" ht="19.899999999999999" customHeight="1">
      <c r="A827" s="54">
        <v>2130111</v>
      </c>
      <c r="B827" s="55" t="s">
        <v>534</v>
      </c>
      <c r="C827" s="145"/>
      <c r="D827" s="45"/>
      <c r="E827" s="43">
        <f t="shared" si="12"/>
        <v>0</v>
      </c>
    </row>
    <row r="828" spans="1:5" ht="19.899999999999999" customHeight="1">
      <c r="A828" s="54">
        <v>2130112</v>
      </c>
      <c r="B828" s="55" t="s">
        <v>535</v>
      </c>
      <c r="C828" s="156">
        <v>169.84</v>
      </c>
      <c r="D828" s="45"/>
      <c r="E828" s="43">
        <v>37</v>
      </c>
    </row>
    <row r="829" spans="1:5" ht="19.899999999999999" customHeight="1">
      <c r="A829" s="54">
        <v>2130114</v>
      </c>
      <c r="B829" s="55" t="s">
        <v>536</v>
      </c>
      <c r="C829" s="145"/>
      <c r="D829" s="45"/>
      <c r="E829" s="43">
        <f t="shared" si="12"/>
        <v>0</v>
      </c>
    </row>
    <row r="830" spans="1:5" ht="19.899999999999999" customHeight="1">
      <c r="A830" s="54">
        <v>2130119</v>
      </c>
      <c r="B830" s="55" t="s">
        <v>537</v>
      </c>
      <c r="C830" s="145"/>
      <c r="D830" s="45"/>
      <c r="E830" s="43">
        <f t="shared" si="12"/>
        <v>0</v>
      </c>
    </row>
    <row r="831" spans="1:5" ht="19.899999999999999" hidden="1" customHeight="1">
      <c r="A831" s="54">
        <v>2130120</v>
      </c>
      <c r="B831" s="55" t="s">
        <v>538</v>
      </c>
      <c r="C831" s="145"/>
      <c r="D831" s="45"/>
      <c r="E831" s="43">
        <f t="shared" si="12"/>
        <v>0</v>
      </c>
    </row>
    <row r="832" spans="1:5" ht="19.899999999999999" hidden="1" customHeight="1">
      <c r="A832" s="54">
        <v>2130121</v>
      </c>
      <c r="B832" s="55" t="s">
        <v>539</v>
      </c>
      <c r="C832" s="145"/>
      <c r="D832" s="45"/>
      <c r="E832" s="43">
        <f t="shared" si="12"/>
        <v>0</v>
      </c>
    </row>
    <row r="833" spans="1:5" ht="19.899999999999999" customHeight="1">
      <c r="A833" s="54">
        <v>2130122</v>
      </c>
      <c r="B833" s="55" t="s">
        <v>540</v>
      </c>
      <c r="C833" s="145"/>
      <c r="D833" s="45"/>
      <c r="E833" s="43">
        <f t="shared" si="12"/>
        <v>0</v>
      </c>
    </row>
    <row r="834" spans="1:5" ht="19.899999999999999" customHeight="1">
      <c r="A834" s="54">
        <v>2130124</v>
      </c>
      <c r="B834" s="55" t="s">
        <v>541</v>
      </c>
      <c r="C834" s="145">
        <v>0.3</v>
      </c>
      <c r="D834" s="45"/>
      <c r="E834" s="43">
        <f t="shared" si="12"/>
        <v>0.3</v>
      </c>
    </row>
    <row r="835" spans="1:5" ht="19.899999999999999" customHeight="1">
      <c r="A835" s="54">
        <v>2130125</v>
      </c>
      <c r="B835" s="55" t="s">
        <v>542</v>
      </c>
      <c r="C835" s="145"/>
      <c r="D835" s="45"/>
      <c r="E835" s="43">
        <f t="shared" si="12"/>
        <v>0</v>
      </c>
    </row>
    <row r="836" spans="1:5" ht="19.899999999999999" customHeight="1">
      <c r="A836" s="54">
        <v>2130126</v>
      </c>
      <c r="B836" s="55" t="s">
        <v>543</v>
      </c>
      <c r="C836" s="145"/>
      <c r="D836" s="45"/>
      <c r="E836" s="43">
        <f t="shared" si="12"/>
        <v>0</v>
      </c>
    </row>
    <row r="837" spans="1:5" ht="19.899999999999999" hidden="1" customHeight="1">
      <c r="A837" s="54">
        <v>2130129</v>
      </c>
      <c r="B837" s="55" t="s">
        <v>544</v>
      </c>
      <c r="C837" s="145"/>
      <c r="D837" s="45"/>
      <c r="E837" s="43">
        <f t="shared" si="12"/>
        <v>0</v>
      </c>
    </row>
    <row r="838" spans="1:5" ht="19.899999999999999" customHeight="1">
      <c r="A838" s="54">
        <v>2130135</v>
      </c>
      <c r="B838" s="55" t="s">
        <v>545</v>
      </c>
      <c r="C838" s="145"/>
      <c r="D838" s="45"/>
      <c r="E838" s="43">
        <f t="shared" si="12"/>
        <v>0</v>
      </c>
    </row>
    <row r="839" spans="1:5" ht="19.899999999999999" hidden="1" customHeight="1">
      <c r="A839" s="54">
        <v>2130142</v>
      </c>
      <c r="B839" s="55" t="s">
        <v>546</v>
      </c>
      <c r="C839" s="145"/>
      <c r="D839" s="45"/>
      <c r="E839" s="43">
        <f t="shared" ref="E839:E902" si="13">C839+D839</f>
        <v>0</v>
      </c>
    </row>
    <row r="840" spans="1:5" ht="19.899999999999999" customHeight="1">
      <c r="A840" s="54">
        <v>2130148</v>
      </c>
      <c r="B840" s="55" t="s">
        <v>547</v>
      </c>
      <c r="C840" s="145"/>
      <c r="D840" s="45"/>
      <c r="E840" s="43">
        <f t="shared" si="13"/>
        <v>0</v>
      </c>
    </row>
    <row r="841" spans="1:5" ht="19.899999999999999" customHeight="1">
      <c r="A841" s="54">
        <v>2130152</v>
      </c>
      <c r="B841" s="55" t="s">
        <v>548</v>
      </c>
      <c r="C841" s="145"/>
      <c r="D841" s="45"/>
      <c r="E841" s="43">
        <v>15</v>
      </c>
    </row>
    <row r="842" spans="1:5" ht="19.899999999999999" customHeight="1">
      <c r="A842" s="54">
        <v>2130199</v>
      </c>
      <c r="B842" s="55" t="s">
        <v>549</v>
      </c>
      <c r="C842" s="145">
        <v>31</v>
      </c>
      <c r="D842" s="45"/>
      <c r="E842" s="43">
        <v>34</v>
      </c>
    </row>
    <row r="843" spans="1:5" ht="19.899999999999999" customHeight="1">
      <c r="A843" s="56">
        <v>21302</v>
      </c>
      <c r="B843" s="56" t="s">
        <v>947</v>
      </c>
      <c r="C843" s="143">
        <f>SUM(C844:C870)</f>
        <v>20.94</v>
      </c>
      <c r="D843" s="90">
        <f>SUM(D844:D870)</f>
        <v>0</v>
      </c>
      <c r="E843" s="43">
        <f>SUM(E844:E870)</f>
        <v>71</v>
      </c>
    </row>
    <row r="844" spans="1:5" ht="19.899999999999999" customHeight="1">
      <c r="A844" s="54">
        <v>2130201</v>
      </c>
      <c r="B844" s="55" t="s">
        <v>107</v>
      </c>
      <c r="C844" s="145"/>
      <c r="D844" s="45"/>
      <c r="E844" s="43">
        <f t="shared" si="13"/>
        <v>0</v>
      </c>
    </row>
    <row r="845" spans="1:5" ht="19.899999999999999" hidden="1" customHeight="1">
      <c r="A845" s="54">
        <v>2130202</v>
      </c>
      <c r="B845" s="55" t="s">
        <v>108</v>
      </c>
      <c r="C845" s="145"/>
      <c r="D845" s="45"/>
      <c r="E845" s="43">
        <f t="shared" si="13"/>
        <v>0</v>
      </c>
    </row>
    <row r="846" spans="1:5" ht="19.899999999999999" customHeight="1">
      <c r="A846" s="54">
        <v>2130203</v>
      </c>
      <c r="B846" s="55" t="s">
        <v>109</v>
      </c>
      <c r="C846" s="145"/>
      <c r="D846" s="45"/>
      <c r="E846" s="43">
        <f t="shared" si="13"/>
        <v>0</v>
      </c>
    </row>
    <row r="847" spans="1:5" ht="19.899999999999999" customHeight="1">
      <c r="A847" s="54">
        <v>2130204</v>
      </c>
      <c r="B847" s="55" t="s">
        <v>550</v>
      </c>
      <c r="C847" s="145"/>
      <c r="D847" s="45"/>
      <c r="E847" s="43">
        <f t="shared" si="13"/>
        <v>0</v>
      </c>
    </row>
    <row r="848" spans="1:5" ht="19.899999999999999" customHeight="1">
      <c r="A848" s="54">
        <v>2130205</v>
      </c>
      <c r="B848" s="55" t="s">
        <v>551</v>
      </c>
      <c r="C848" s="145"/>
      <c r="D848" s="45"/>
      <c r="E848" s="43">
        <f t="shared" si="13"/>
        <v>0</v>
      </c>
    </row>
    <row r="849" spans="1:5" ht="19.899999999999999" customHeight="1">
      <c r="A849" s="54">
        <v>2130206</v>
      </c>
      <c r="B849" s="55" t="s">
        <v>552</v>
      </c>
      <c r="C849" s="145"/>
      <c r="D849" s="45"/>
      <c r="E849" s="43">
        <f t="shared" si="13"/>
        <v>0</v>
      </c>
    </row>
    <row r="850" spans="1:5" ht="19.899999999999999" hidden="1" customHeight="1">
      <c r="A850" s="54">
        <v>2130207</v>
      </c>
      <c r="B850" s="55" t="s">
        <v>553</v>
      </c>
      <c r="C850" s="145"/>
      <c r="D850" s="45"/>
      <c r="E850" s="43">
        <f t="shared" si="13"/>
        <v>0</v>
      </c>
    </row>
    <row r="851" spans="1:5" ht="19.899999999999999" customHeight="1">
      <c r="A851" s="54">
        <v>2130208</v>
      </c>
      <c r="B851" s="55" t="s">
        <v>554</v>
      </c>
      <c r="C851" s="145"/>
      <c r="D851" s="45"/>
      <c r="E851" s="43">
        <f t="shared" si="13"/>
        <v>0</v>
      </c>
    </row>
    <row r="852" spans="1:5" ht="19.899999999999999" customHeight="1">
      <c r="A852" s="54">
        <v>2130209</v>
      </c>
      <c r="B852" s="55" t="s">
        <v>555</v>
      </c>
      <c r="C852" s="145">
        <v>0.94</v>
      </c>
      <c r="D852" s="45"/>
      <c r="E852" s="43">
        <v>31</v>
      </c>
    </row>
    <row r="853" spans="1:5" ht="19.899999999999999" hidden="1" customHeight="1">
      <c r="A853" s="54">
        <v>2130210</v>
      </c>
      <c r="B853" s="55" t="s">
        <v>556</v>
      </c>
      <c r="C853" s="145"/>
      <c r="D853" s="45"/>
      <c r="E853" s="43">
        <f t="shared" si="13"/>
        <v>0</v>
      </c>
    </row>
    <row r="854" spans="1:5" ht="19.899999999999999" hidden="1" customHeight="1">
      <c r="A854" s="54">
        <v>2130211</v>
      </c>
      <c r="B854" s="55" t="s">
        <v>557</v>
      </c>
      <c r="C854" s="145"/>
      <c r="D854" s="45"/>
      <c r="E854" s="43">
        <f t="shared" si="13"/>
        <v>0</v>
      </c>
    </row>
    <row r="855" spans="1:5" ht="19.899999999999999" customHeight="1">
      <c r="A855" s="54">
        <v>2130212</v>
      </c>
      <c r="B855" s="55" t="s">
        <v>558</v>
      </c>
      <c r="C855" s="145"/>
      <c r="D855" s="45"/>
      <c r="E855" s="43">
        <f t="shared" si="13"/>
        <v>0</v>
      </c>
    </row>
    <row r="856" spans="1:5" ht="19.899999999999999" customHeight="1">
      <c r="A856" s="54">
        <v>2130213</v>
      </c>
      <c r="B856" s="55" t="s">
        <v>559</v>
      </c>
      <c r="C856" s="145"/>
      <c r="D856" s="45"/>
      <c r="E856" s="43">
        <f t="shared" si="13"/>
        <v>0</v>
      </c>
    </row>
    <row r="857" spans="1:5" ht="19.899999999999999" hidden="1" customHeight="1">
      <c r="A857" s="54">
        <v>2130216</v>
      </c>
      <c r="B857" s="55" t="s">
        <v>560</v>
      </c>
      <c r="C857" s="145"/>
      <c r="D857" s="45"/>
      <c r="E857" s="43">
        <f t="shared" si="13"/>
        <v>0</v>
      </c>
    </row>
    <row r="858" spans="1:5" ht="19.899999999999999" hidden="1" customHeight="1">
      <c r="A858" s="54">
        <v>2130217</v>
      </c>
      <c r="B858" s="55" t="s">
        <v>561</v>
      </c>
      <c r="C858" s="145"/>
      <c r="D858" s="45"/>
      <c r="E858" s="43">
        <f t="shared" si="13"/>
        <v>0</v>
      </c>
    </row>
    <row r="859" spans="1:5" ht="19.899999999999999" hidden="1" customHeight="1">
      <c r="A859" s="54">
        <v>2130218</v>
      </c>
      <c r="B859" s="55" t="s">
        <v>562</v>
      </c>
      <c r="C859" s="145"/>
      <c r="D859" s="45"/>
      <c r="E859" s="43">
        <f t="shared" si="13"/>
        <v>0</v>
      </c>
    </row>
    <row r="860" spans="1:5" ht="19.899999999999999" hidden="1" customHeight="1">
      <c r="A860" s="54">
        <v>2130219</v>
      </c>
      <c r="B860" s="55" t="s">
        <v>563</v>
      </c>
      <c r="C860" s="145"/>
      <c r="D860" s="45"/>
      <c r="E860" s="43">
        <f t="shared" si="13"/>
        <v>0</v>
      </c>
    </row>
    <row r="861" spans="1:5" ht="19.899999999999999" hidden="1" customHeight="1">
      <c r="A861" s="54">
        <v>2130220</v>
      </c>
      <c r="B861" s="55" t="s">
        <v>564</v>
      </c>
      <c r="C861" s="145"/>
      <c r="D861" s="45"/>
      <c r="E861" s="43">
        <f t="shared" si="13"/>
        <v>0</v>
      </c>
    </row>
    <row r="862" spans="1:5" ht="19.899999999999999" hidden="1" customHeight="1">
      <c r="A862" s="54">
        <v>2130221</v>
      </c>
      <c r="B862" s="55" t="s">
        <v>565</v>
      </c>
      <c r="C862" s="145"/>
      <c r="D862" s="45"/>
      <c r="E862" s="43">
        <f t="shared" si="13"/>
        <v>0</v>
      </c>
    </row>
    <row r="863" spans="1:5" ht="19.899999999999999" hidden="1" customHeight="1">
      <c r="A863" s="54">
        <v>2130223</v>
      </c>
      <c r="B863" s="55" t="s">
        <v>566</v>
      </c>
      <c r="C863" s="145"/>
      <c r="D863" s="45"/>
      <c r="E863" s="43">
        <f t="shared" si="13"/>
        <v>0</v>
      </c>
    </row>
    <row r="864" spans="1:5" ht="19.899999999999999" hidden="1" customHeight="1">
      <c r="A864" s="54">
        <v>2130224</v>
      </c>
      <c r="B864" s="55" t="s">
        <v>567</v>
      </c>
      <c r="C864" s="145"/>
      <c r="D864" s="45"/>
      <c r="E864" s="43">
        <f t="shared" si="13"/>
        <v>0</v>
      </c>
    </row>
    <row r="865" spans="1:5" ht="19.899999999999999" hidden="1" customHeight="1">
      <c r="A865" s="54">
        <v>2130225</v>
      </c>
      <c r="B865" s="55" t="s">
        <v>568</v>
      </c>
      <c r="C865" s="145"/>
      <c r="D865" s="45"/>
      <c r="E865" s="43">
        <f t="shared" si="13"/>
        <v>0</v>
      </c>
    </row>
    <row r="866" spans="1:5" ht="19.899999999999999" hidden="1" customHeight="1">
      <c r="A866" s="54">
        <v>2130226</v>
      </c>
      <c r="B866" s="55" t="s">
        <v>569</v>
      </c>
      <c r="C866" s="145"/>
      <c r="D866" s="45"/>
      <c r="E866" s="43">
        <f t="shared" si="13"/>
        <v>0</v>
      </c>
    </row>
    <row r="867" spans="1:5" ht="19.899999999999999" hidden="1" customHeight="1">
      <c r="A867" s="54">
        <v>2130227</v>
      </c>
      <c r="B867" s="55" t="s">
        <v>570</v>
      </c>
      <c r="C867" s="145"/>
      <c r="D867" s="45"/>
      <c r="E867" s="43">
        <f t="shared" si="13"/>
        <v>0</v>
      </c>
    </row>
    <row r="868" spans="1:5" ht="19.899999999999999" customHeight="1">
      <c r="A868" s="54">
        <v>2130232</v>
      </c>
      <c r="B868" s="55" t="s">
        <v>571</v>
      </c>
      <c r="C868" s="145"/>
      <c r="D868" s="45"/>
      <c r="E868" s="43">
        <f t="shared" si="13"/>
        <v>0</v>
      </c>
    </row>
    <row r="869" spans="1:5" ht="19.899999999999999" customHeight="1">
      <c r="A869" s="54">
        <v>2130234</v>
      </c>
      <c r="B869" s="55" t="s">
        <v>572</v>
      </c>
      <c r="C869" s="145"/>
      <c r="D869" s="45"/>
      <c r="E869" s="43">
        <f t="shared" si="13"/>
        <v>0</v>
      </c>
    </row>
    <row r="870" spans="1:5" ht="19.899999999999999" customHeight="1">
      <c r="A870" s="54">
        <v>2130299</v>
      </c>
      <c r="B870" s="55" t="s">
        <v>573</v>
      </c>
      <c r="C870" s="145">
        <v>20</v>
      </c>
      <c r="D870" s="45"/>
      <c r="E870" s="43">
        <v>40</v>
      </c>
    </row>
    <row r="871" spans="1:5" ht="19.899999999999999" customHeight="1">
      <c r="A871" s="56">
        <v>21303</v>
      </c>
      <c r="B871" s="56" t="s">
        <v>948</v>
      </c>
      <c r="C871" s="143">
        <f>SUM(C872:C898)</f>
        <v>29</v>
      </c>
      <c r="D871" s="90">
        <f>SUM(D872:D898)</f>
        <v>0</v>
      </c>
      <c r="E871" s="43">
        <f>SUM(E872:E898)</f>
        <v>88</v>
      </c>
    </row>
    <row r="872" spans="1:5" ht="19.899999999999999" customHeight="1">
      <c r="A872" s="54">
        <v>2130301</v>
      </c>
      <c r="B872" s="55" t="s">
        <v>107</v>
      </c>
      <c r="C872" s="145"/>
      <c r="D872" s="45"/>
      <c r="E872" s="43">
        <f t="shared" si="13"/>
        <v>0</v>
      </c>
    </row>
    <row r="873" spans="1:5" ht="19.899999999999999" customHeight="1">
      <c r="A873" s="54">
        <v>2130302</v>
      </c>
      <c r="B873" s="55" t="s">
        <v>108</v>
      </c>
      <c r="C873" s="145"/>
      <c r="D873" s="45"/>
      <c r="E873" s="43">
        <f t="shared" si="13"/>
        <v>0</v>
      </c>
    </row>
    <row r="874" spans="1:5" ht="19.899999999999999" customHeight="1">
      <c r="A874" s="54">
        <v>2130303</v>
      </c>
      <c r="B874" s="55" t="s">
        <v>109</v>
      </c>
      <c r="C874" s="145"/>
      <c r="D874" s="45"/>
      <c r="E874" s="43">
        <f t="shared" si="13"/>
        <v>0</v>
      </c>
    </row>
    <row r="875" spans="1:5" ht="19.899999999999999" customHeight="1">
      <c r="A875" s="54">
        <v>2130304</v>
      </c>
      <c r="B875" s="55" t="s">
        <v>574</v>
      </c>
      <c r="C875" s="145"/>
      <c r="D875" s="45"/>
      <c r="E875" s="43">
        <f t="shared" si="13"/>
        <v>0</v>
      </c>
    </row>
    <row r="876" spans="1:5" ht="19.899999999999999" customHeight="1">
      <c r="A876" s="54">
        <v>2130305</v>
      </c>
      <c r="B876" s="55" t="s">
        <v>575</v>
      </c>
      <c r="C876" s="145"/>
      <c r="D876" s="45"/>
      <c r="E876" s="43">
        <v>40</v>
      </c>
    </row>
    <row r="877" spans="1:5" ht="19.899999999999999" customHeight="1">
      <c r="A877" s="54">
        <v>2130306</v>
      </c>
      <c r="B877" s="55" t="s">
        <v>576</v>
      </c>
      <c r="C877" s="145">
        <v>29</v>
      </c>
      <c r="D877" s="45"/>
      <c r="E877" s="43">
        <v>48</v>
      </c>
    </row>
    <row r="878" spans="1:5" ht="19.899999999999999" hidden="1" customHeight="1">
      <c r="A878" s="54">
        <v>2130307</v>
      </c>
      <c r="B878" s="55" t="s">
        <v>577</v>
      </c>
      <c r="C878" s="145"/>
      <c r="D878" s="45"/>
      <c r="E878" s="43">
        <f t="shared" si="13"/>
        <v>0</v>
      </c>
    </row>
    <row r="879" spans="1:5" ht="19.899999999999999" customHeight="1">
      <c r="A879" s="54">
        <v>2130308</v>
      </c>
      <c r="B879" s="55" t="s">
        <v>578</v>
      </c>
      <c r="C879" s="145"/>
      <c r="D879" s="45"/>
      <c r="E879" s="43">
        <f t="shared" si="13"/>
        <v>0</v>
      </c>
    </row>
    <row r="880" spans="1:5" ht="19.899999999999999" hidden="1" customHeight="1">
      <c r="A880" s="54">
        <v>2130309</v>
      </c>
      <c r="B880" s="55" t="s">
        <v>579</v>
      </c>
      <c r="C880" s="145"/>
      <c r="D880" s="45"/>
      <c r="E880" s="43">
        <f t="shared" si="13"/>
        <v>0</v>
      </c>
    </row>
    <row r="881" spans="1:5" ht="19.899999999999999" hidden="1" customHeight="1">
      <c r="A881" s="54">
        <v>2130310</v>
      </c>
      <c r="B881" s="55" t="s">
        <v>580</v>
      </c>
      <c r="C881" s="145"/>
      <c r="D881" s="45"/>
      <c r="E881" s="43">
        <f t="shared" si="13"/>
        <v>0</v>
      </c>
    </row>
    <row r="882" spans="1:5" ht="19.899999999999999" customHeight="1">
      <c r="A882" s="54">
        <v>2130311</v>
      </c>
      <c r="B882" s="55" t="s">
        <v>581</v>
      </c>
      <c r="C882" s="145"/>
      <c r="D882" s="45"/>
      <c r="E882" s="43">
        <f t="shared" si="13"/>
        <v>0</v>
      </c>
    </row>
    <row r="883" spans="1:5" ht="19.899999999999999" customHeight="1">
      <c r="A883" s="54">
        <v>2130312</v>
      </c>
      <c r="B883" s="55" t="s">
        <v>582</v>
      </c>
      <c r="C883" s="145"/>
      <c r="D883" s="45"/>
      <c r="E883" s="43">
        <f t="shared" si="13"/>
        <v>0</v>
      </c>
    </row>
    <row r="884" spans="1:5" ht="19.899999999999999" hidden="1" customHeight="1">
      <c r="A884" s="54">
        <v>2130313</v>
      </c>
      <c r="B884" s="55" t="s">
        <v>583</v>
      </c>
      <c r="C884" s="145"/>
      <c r="D884" s="45"/>
      <c r="E884" s="43">
        <f t="shared" si="13"/>
        <v>0</v>
      </c>
    </row>
    <row r="885" spans="1:5" ht="19.899999999999999" customHeight="1">
      <c r="A885" s="54">
        <v>2130314</v>
      </c>
      <c r="B885" s="55" t="s">
        <v>584</v>
      </c>
      <c r="C885" s="145"/>
      <c r="D885" s="45"/>
      <c r="E885" s="43">
        <f t="shared" si="13"/>
        <v>0</v>
      </c>
    </row>
    <row r="886" spans="1:5" ht="19.899999999999999" hidden="1" customHeight="1">
      <c r="A886" s="54">
        <v>2130315</v>
      </c>
      <c r="B886" s="55" t="s">
        <v>585</v>
      </c>
      <c r="C886" s="145"/>
      <c r="D886" s="45"/>
      <c r="E886" s="43">
        <f t="shared" si="13"/>
        <v>0</v>
      </c>
    </row>
    <row r="887" spans="1:5" ht="19.899999999999999" customHeight="1">
      <c r="A887" s="54">
        <v>2130316</v>
      </c>
      <c r="B887" s="55" t="s">
        <v>586</v>
      </c>
      <c r="C887" s="145"/>
      <c r="D887" s="45"/>
      <c r="E887" s="43">
        <f t="shared" si="13"/>
        <v>0</v>
      </c>
    </row>
    <row r="888" spans="1:5" ht="19.899999999999999" hidden="1" customHeight="1">
      <c r="A888" s="54">
        <v>2130317</v>
      </c>
      <c r="B888" s="55" t="s">
        <v>587</v>
      </c>
      <c r="C888" s="145"/>
      <c r="D888" s="45"/>
      <c r="E888" s="43">
        <f t="shared" si="13"/>
        <v>0</v>
      </c>
    </row>
    <row r="889" spans="1:5" ht="19.899999999999999" hidden="1" customHeight="1">
      <c r="A889" s="54">
        <v>2130318</v>
      </c>
      <c r="B889" s="55" t="s">
        <v>588</v>
      </c>
      <c r="C889" s="145"/>
      <c r="D889" s="45"/>
      <c r="E889" s="43">
        <f t="shared" si="13"/>
        <v>0</v>
      </c>
    </row>
    <row r="890" spans="1:5" ht="19.899999999999999" hidden="1" customHeight="1">
      <c r="A890" s="54">
        <v>2130319</v>
      </c>
      <c r="B890" s="55" t="s">
        <v>810</v>
      </c>
      <c r="C890" s="145"/>
      <c r="D890" s="45"/>
      <c r="E890" s="43">
        <f t="shared" si="13"/>
        <v>0</v>
      </c>
    </row>
    <row r="891" spans="1:5" ht="19.899999999999999" customHeight="1">
      <c r="A891" s="54">
        <v>2130321</v>
      </c>
      <c r="B891" s="55" t="s">
        <v>589</v>
      </c>
      <c r="C891" s="145"/>
      <c r="D891" s="45"/>
      <c r="E891" s="43">
        <f t="shared" si="13"/>
        <v>0</v>
      </c>
    </row>
    <row r="892" spans="1:5" ht="19.899999999999999" hidden="1" customHeight="1">
      <c r="A892" s="54">
        <v>2130322</v>
      </c>
      <c r="B892" s="55" t="s">
        <v>590</v>
      </c>
      <c r="C892" s="145"/>
      <c r="D892" s="45"/>
      <c r="E892" s="43">
        <f t="shared" si="13"/>
        <v>0</v>
      </c>
    </row>
    <row r="893" spans="1:5" ht="19.899999999999999" customHeight="1">
      <c r="A893" s="54">
        <v>2130331</v>
      </c>
      <c r="B893" s="55" t="s">
        <v>591</v>
      </c>
      <c r="C893" s="145"/>
      <c r="D893" s="45"/>
      <c r="E893" s="43">
        <f t="shared" si="13"/>
        <v>0</v>
      </c>
    </row>
    <row r="894" spans="1:5" ht="19.899999999999999" hidden="1" customHeight="1">
      <c r="A894" s="54">
        <v>2130332</v>
      </c>
      <c r="B894" s="55" t="s">
        <v>592</v>
      </c>
      <c r="C894" s="145"/>
      <c r="D894" s="45"/>
      <c r="E894" s="43">
        <f t="shared" si="13"/>
        <v>0</v>
      </c>
    </row>
    <row r="895" spans="1:5" ht="19.899999999999999" hidden="1" customHeight="1">
      <c r="A895" s="54">
        <v>2130333</v>
      </c>
      <c r="B895" s="55" t="s">
        <v>566</v>
      </c>
      <c r="C895" s="145"/>
      <c r="D895" s="45"/>
      <c r="E895" s="43">
        <f t="shared" si="13"/>
        <v>0</v>
      </c>
    </row>
    <row r="896" spans="1:5" ht="19.899999999999999" customHeight="1">
      <c r="A896" s="54">
        <v>2130334</v>
      </c>
      <c r="B896" s="55" t="s">
        <v>593</v>
      </c>
      <c r="C896" s="145"/>
      <c r="D896" s="45"/>
      <c r="E896" s="43">
        <f t="shared" si="13"/>
        <v>0</v>
      </c>
    </row>
    <row r="897" spans="1:5" ht="19.899999999999999" customHeight="1">
      <c r="A897" s="54">
        <v>2130335</v>
      </c>
      <c r="B897" s="55" t="s">
        <v>594</v>
      </c>
      <c r="C897" s="145"/>
      <c r="D897" s="45"/>
      <c r="E897" s="43">
        <f t="shared" si="13"/>
        <v>0</v>
      </c>
    </row>
    <row r="898" spans="1:5" ht="19.899999999999999" customHeight="1">
      <c r="A898" s="54">
        <v>2130399</v>
      </c>
      <c r="B898" s="55" t="s">
        <v>595</v>
      </c>
      <c r="C898" s="145"/>
      <c r="D898" s="45"/>
      <c r="E898" s="43">
        <f t="shared" si="13"/>
        <v>0</v>
      </c>
    </row>
    <row r="899" spans="1:5" ht="19.899999999999999" customHeight="1">
      <c r="A899" s="56">
        <v>21305</v>
      </c>
      <c r="B899" s="56" t="s">
        <v>949</v>
      </c>
      <c r="C899" s="143">
        <f>SUM(C900:C909)</f>
        <v>0</v>
      </c>
      <c r="D899" s="90">
        <f>SUM(D900:D909)</f>
        <v>0</v>
      </c>
      <c r="E899" s="43">
        <f>SUM(E903:E909)</f>
        <v>377</v>
      </c>
    </row>
    <row r="900" spans="1:5" ht="19.899999999999999" hidden="1" customHeight="1">
      <c r="A900" s="54">
        <v>2130501</v>
      </c>
      <c r="B900" s="55" t="s">
        <v>107</v>
      </c>
      <c r="C900" s="145">
        <v>0</v>
      </c>
      <c r="D900" s="45">
        <v>0</v>
      </c>
      <c r="E900" s="43">
        <f t="shared" si="13"/>
        <v>0</v>
      </c>
    </row>
    <row r="901" spans="1:5" ht="19.899999999999999" hidden="1" customHeight="1">
      <c r="A901" s="54">
        <v>2130502</v>
      </c>
      <c r="B901" s="55" t="s">
        <v>108</v>
      </c>
      <c r="C901" s="145">
        <v>0</v>
      </c>
      <c r="D901" s="45">
        <v>0</v>
      </c>
      <c r="E901" s="43">
        <f t="shared" si="13"/>
        <v>0</v>
      </c>
    </row>
    <row r="902" spans="1:5" ht="19.899999999999999" hidden="1" customHeight="1">
      <c r="A902" s="54">
        <v>2130503</v>
      </c>
      <c r="B902" s="55" t="s">
        <v>109</v>
      </c>
      <c r="C902" s="145">
        <v>0</v>
      </c>
      <c r="D902" s="45">
        <v>0</v>
      </c>
      <c r="E902" s="43">
        <f t="shared" si="13"/>
        <v>0</v>
      </c>
    </row>
    <row r="903" spans="1:5" ht="19.5" customHeight="1">
      <c r="A903" s="54">
        <v>2130504</v>
      </c>
      <c r="B903" s="55" t="s">
        <v>596</v>
      </c>
      <c r="C903" s="145"/>
      <c r="D903" s="45"/>
      <c r="E903" s="43">
        <v>35</v>
      </c>
    </row>
    <row r="904" spans="1:5" ht="19.899999999999999" hidden="1" customHeight="1">
      <c r="A904" s="54">
        <v>2130505</v>
      </c>
      <c r="B904" s="55" t="s">
        <v>597</v>
      </c>
      <c r="C904" s="145"/>
      <c r="D904" s="45"/>
      <c r="E904" s="43">
        <f t="shared" ref="E904:E967" si="14">C904+D904</f>
        <v>0</v>
      </c>
    </row>
    <row r="905" spans="1:5" ht="19.899999999999999" hidden="1" customHeight="1">
      <c r="A905" s="54">
        <v>2130506</v>
      </c>
      <c r="B905" s="55" t="s">
        <v>598</v>
      </c>
      <c r="C905" s="145"/>
      <c r="D905" s="45"/>
      <c r="E905" s="43">
        <f t="shared" si="14"/>
        <v>0</v>
      </c>
    </row>
    <row r="906" spans="1:5" ht="19.899999999999999" hidden="1" customHeight="1">
      <c r="A906" s="54">
        <v>2130507</v>
      </c>
      <c r="B906" s="55" t="s">
        <v>599</v>
      </c>
      <c r="C906" s="145"/>
      <c r="D906" s="45"/>
      <c r="E906" s="43">
        <f t="shared" si="14"/>
        <v>0</v>
      </c>
    </row>
    <row r="907" spans="1:5" ht="19.899999999999999" hidden="1" customHeight="1">
      <c r="A907" s="54">
        <v>2130508</v>
      </c>
      <c r="B907" s="55" t="s">
        <v>811</v>
      </c>
      <c r="C907" s="145"/>
      <c r="D907" s="45"/>
      <c r="E907" s="43">
        <f t="shared" si="14"/>
        <v>0</v>
      </c>
    </row>
    <row r="908" spans="1:5" ht="19.899999999999999" hidden="1" customHeight="1">
      <c r="A908" s="54">
        <v>2130550</v>
      </c>
      <c r="B908" s="55" t="s">
        <v>600</v>
      </c>
      <c r="C908" s="145"/>
      <c r="D908" s="45"/>
      <c r="E908" s="43">
        <f t="shared" si="14"/>
        <v>0</v>
      </c>
    </row>
    <row r="909" spans="1:5" ht="19.899999999999999" customHeight="1">
      <c r="A909" s="54">
        <v>2130599</v>
      </c>
      <c r="B909" s="55" t="s">
        <v>601</v>
      </c>
      <c r="C909" s="145"/>
      <c r="D909" s="45"/>
      <c r="E909" s="43">
        <v>342</v>
      </c>
    </row>
    <row r="910" spans="1:5" ht="19.899999999999999" hidden="1" customHeight="1">
      <c r="A910" s="56">
        <v>21306</v>
      </c>
      <c r="B910" s="56" t="s">
        <v>950</v>
      </c>
      <c r="C910" s="143">
        <f>SUM(C911:C915)</f>
        <v>0</v>
      </c>
      <c r="D910" s="90">
        <f>SUM(D911:D915)</f>
        <v>0</v>
      </c>
      <c r="E910" s="43">
        <f t="shared" si="14"/>
        <v>0</v>
      </c>
    </row>
    <row r="911" spans="1:5" ht="19.899999999999999" hidden="1" customHeight="1">
      <c r="A911" s="54">
        <v>2130601</v>
      </c>
      <c r="B911" s="55" t="s">
        <v>293</v>
      </c>
      <c r="C911" s="145">
        <v>0</v>
      </c>
      <c r="D911" s="45"/>
      <c r="E911" s="43">
        <f t="shared" si="14"/>
        <v>0</v>
      </c>
    </row>
    <row r="912" spans="1:5" ht="19.899999999999999" hidden="1" customHeight="1">
      <c r="A912" s="54">
        <v>2130602</v>
      </c>
      <c r="B912" s="55" t="s">
        <v>602</v>
      </c>
      <c r="C912" s="145">
        <v>0</v>
      </c>
      <c r="D912" s="45"/>
      <c r="E912" s="43">
        <f t="shared" si="14"/>
        <v>0</v>
      </c>
    </row>
    <row r="913" spans="1:5" ht="19.899999999999999" hidden="1" customHeight="1">
      <c r="A913" s="54">
        <v>2130603</v>
      </c>
      <c r="B913" s="55" t="s">
        <v>603</v>
      </c>
      <c r="C913" s="145">
        <v>0</v>
      </c>
      <c r="D913" s="45"/>
      <c r="E913" s="43">
        <f t="shared" si="14"/>
        <v>0</v>
      </c>
    </row>
    <row r="914" spans="1:5" ht="19.899999999999999" hidden="1" customHeight="1">
      <c r="A914" s="54">
        <v>2130604</v>
      </c>
      <c r="B914" s="55" t="s">
        <v>604</v>
      </c>
      <c r="C914" s="145">
        <v>0</v>
      </c>
      <c r="D914" s="45"/>
      <c r="E914" s="43">
        <f t="shared" si="14"/>
        <v>0</v>
      </c>
    </row>
    <row r="915" spans="1:5" ht="19.899999999999999" hidden="1" customHeight="1">
      <c r="A915" s="54">
        <v>2130699</v>
      </c>
      <c r="B915" s="55" t="s">
        <v>605</v>
      </c>
      <c r="C915" s="145">
        <v>0</v>
      </c>
      <c r="D915" s="45"/>
      <c r="E915" s="43">
        <f t="shared" si="14"/>
        <v>0</v>
      </c>
    </row>
    <row r="916" spans="1:5" ht="19.899999999999999" customHeight="1">
      <c r="A916" s="56">
        <v>21307</v>
      </c>
      <c r="B916" s="56" t="s">
        <v>951</v>
      </c>
      <c r="C916" s="143">
        <f>SUM(C917:C923)</f>
        <v>9.86</v>
      </c>
      <c r="D916" s="90">
        <f>SUM(D917:D923)</f>
        <v>0</v>
      </c>
      <c r="E916" s="43">
        <f>SUM(E917:E921)</f>
        <v>91</v>
      </c>
    </row>
    <row r="917" spans="1:5" ht="19.899999999999999" customHeight="1">
      <c r="A917" s="54">
        <v>2130701</v>
      </c>
      <c r="B917" s="55" t="s">
        <v>606</v>
      </c>
      <c r="C917" s="145">
        <v>9.86</v>
      </c>
      <c r="D917" s="45"/>
      <c r="E917" s="43">
        <v>80</v>
      </c>
    </row>
    <row r="918" spans="1:5" ht="19.899999999999999" hidden="1" customHeight="1">
      <c r="A918" s="54">
        <v>2130701</v>
      </c>
      <c r="B918" s="55" t="s">
        <v>607</v>
      </c>
      <c r="C918" s="145"/>
      <c r="D918" s="45"/>
      <c r="E918" s="43">
        <f t="shared" si="14"/>
        <v>0</v>
      </c>
    </row>
    <row r="919" spans="1:5" ht="19.899999999999999" hidden="1" customHeight="1">
      <c r="A919" s="54">
        <v>2130701</v>
      </c>
      <c r="B919" s="55" t="s">
        <v>608</v>
      </c>
      <c r="C919" s="145"/>
      <c r="D919" s="45"/>
      <c r="E919" s="43">
        <f t="shared" si="14"/>
        <v>0</v>
      </c>
    </row>
    <row r="920" spans="1:5" ht="19.899999999999999" customHeight="1">
      <c r="A920" s="54">
        <v>2130705</v>
      </c>
      <c r="B920" s="77" t="s">
        <v>1117</v>
      </c>
      <c r="C920" s="145"/>
      <c r="D920" s="45"/>
      <c r="E920" s="43">
        <v>11</v>
      </c>
    </row>
    <row r="921" spans="1:5" ht="19.899999999999999" customHeight="1">
      <c r="A921" s="54">
        <v>2130706</v>
      </c>
      <c r="B921" s="55" t="s">
        <v>609</v>
      </c>
      <c r="C921" s="145"/>
      <c r="D921" s="45"/>
      <c r="E921" s="43">
        <f t="shared" si="14"/>
        <v>0</v>
      </c>
    </row>
    <row r="922" spans="1:5" ht="19.899999999999999" hidden="1" customHeight="1">
      <c r="A922" s="54">
        <v>2130707</v>
      </c>
      <c r="B922" s="55" t="s">
        <v>610</v>
      </c>
      <c r="C922" s="145">
        <v>0</v>
      </c>
      <c r="D922" s="45"/>
      <c r="E922" s="43">
        <f t="shared" si="14"/>
        <v>0</v>
      </c>
    </row>
    <row r="923" spans="1:5" ht="19.899999999999999" hidden="1" customHeight="1">
      <c r="A923" s="54">
        <v>2130799</v>
      </c>
      <c r="B923" s="55" t="s">
        <v>611</v>
      </c>
      <c r="C923" s="145">
        <v>0</v>
      </c>
      <c r="D923" s="45"/>
      <c r="E923" s="43">
        <f t="shared" si="14"/>
        <v>0</v>
      </c>
    </row>
    <row r="924" spans="1:5" ht="19.899999999999999" customHeight="1">
      <c r="A924" s="56">
        <v>21308</v>
      </c>
      <c r="B924" s="56" t="s">
        <v>952</v>
      </c>
      <c r="C924" s="143">
        <f>SUM(C925:C930)</f>
        <v>53.45</v>
      </c>
      <c r="D924" s="90">
        <f>SUM(D925:D930)</f>
        <v>0</v>
      </c>
      <c r="E924" s="43">
        <f>SUM(E925:E930)</f>
        <v>20</v>
      </c>
    </row>
    <row r="925" spans="1:5" ht="19.899999999999999" customHeight="1">
      <c r="A925" s="54">
        <v>2130801</v>
      </c>
      <c r="B925" s="55" t="s">
        <v>612</v>
      </c>
      <c r="C925" s="145">
        <v>0</v>
      </c>
      <c r="D925" s="45">
        <v>0</v>
      </c>
      <c r="E925" s="43">
        <f t="shared" si="14"/>
        <v>0</v>
      </c>
    </row>
    <row r="926" spans="1:5" ht="19.899999999999999" customHeight="1">
      <c r="A926" s="54">
        <v>2130802</v>
      </c>
      <c r="B926" s="55" t="s">
        <v>613</v>
      </c>
      <c r="C926" s="145">
        <v>0</v>
      </c>
      <c r="D926" s="45">
        <v>0</v>
      </c>
      <c r="E926" s="43">
        <f t="shared" si="14"/>
        <v>0</v>
      </c>
    </row>
    <row r="927" spans="1:5" ht="19.899999999999999" customHeight="1">
      <c r="A927" s="54">
        <v>2130803</v>
      </c>
      <c r="B927" s="55" t="s">
        <v>614</v>
      </c>
      <c r="C927" s="157">
        <v>53.45</v>
      </c>
      <c r="D927" s="45"/>
      <c r="E927" s="43">
        <v>20</v>
      </c>
    </row>
    <row r="928" spans="1:5" ht="19.899999999999999" customHeight="1">
      <c r="A928" s="54">
        <v>2130804</v>
      </c>
      <c r="B928" s="55" t="s">
        <v>615</v>
      </c>
      <c r="C928" s="145"/>
      <c r="D928" s="45"/>
      <c r="E928" s="43">
        <f t="shared" si="14"/>
        <v>0</v>
      </c>
    </row>
    <row r="929" spans="1:5" ht="19.899999999999999" customHeight="1">
      <c r="A929" s="54">
        <v>2130805</v>
      </c>
      <c r="B929" s="55" t="s">
        <v>616</v>
      </c>
      <c r="C929" s="145"/>
      <c r="D929" s="45"/>
      <c r="E929" s="43">
        <f t="shared" si="14"/>
        <v>0</v>
      </c>
    </row>
    <row r="930" spans="1:5" ht="19.899999999999999" customHeight="1">
      <c r="A930" s="54">
        <v>2130899</v>
      </c>
      <c r="B930" s="55" t="s">
        <v>617</v>
      </c>
      <c r="C930" s="145"/>
      <c r="D930" s="45"/>
      <c r="E930" s="43">
        <f t="shared" si="14"/>
        <v>0</v>
      </c>
    </row>
    <row r="931" spans="1:5" ht="19.899999999999999" customHeight="1">
      <c r="A931" s="56">
        <v>21399</v>
      </c>
      <c r="B931" s="56" t="s">
        <v>953</v>
      </c>
      <c r="C931" s="143">
        <f>SUM(C932:C933)</f>
        <v>0</v>
      </c>
      <c r="D931" s="90">
        <f>SUM(D932:D933)</f>
        <v>0</v>
      </c>
      <c r="E931" s="43">
        <f>SUM(E932:E933)</f>
        <v>0</v>
      </c>
    </row>
    <row r="932" spans="1:5" ht="19.899999999999999" customHeight="1">
      <c r="A932" s="54">
        <v>2139901</v>
      </c>
      <c r="B932" s="55" t="s">
        <v>619</v>
      </c>
      <c r="C932" s="145">
        <v>0</v>
      </c>
      <c r="D932" s="45">
        <v>0</v>
      </c>
      <c r="E932" s="43">
        <f t="shared" si="14"/>
        <v>0</v>
      </c>
    </row>
    <row r="933" spans="1:5" ht="19.899999999999999" customHeight="1">
      <c r="A933" s="54">
        <v>2139999</v>
      </c>
      <c r="B933" s="55" t="s">
        <v>618</v>
      </c>
      <c r="C933" s="145"/>
      <c r="D933" s="45"/>
      <c r="E933" s="43">
        <f t="shared" si="14"/>
        <v>0</v>
      </c>
    </row>
    <row r="934" spans="1:5" ht="19.899999999999999" customHeight="1">
      <c r="A934" s="56">
        <v>214</v>
      </c>
      <c r="B934" s="56" t="s">
        <v>954</v>
      </c>
      <c r="C934" s="143">
        <f>SUM(C935,C958,C968,C973,C978)</f>
        <v>7.82</v>
      </c>
      <c r="D934" s="90">
        <f>SUM(D935,D958,D968,D973,D978)</f>
        <v>0</v>
      </c>
      <c r="E934" s="43">
        <f>E935+E968+E973+E978</f>
        <v>117</v>
      </c>
    </row>
    <row r="935" spans="1:5" ht="19.899999999999999" customHeight="1">
      <c r="A935" s="56">
        <v>21401</v>
      </c>
      <c r="B935" s="56" t="s">
        <v>955</v>
      </c>
      <c r="C935" s="143">
        <f>SUM(C936:C957)</f>
        <v>6.82</v>
      </c>
      <c r="D935" s="90">
        <f>SUM(D936:D957)</f>
        <v>0</v>
      </c>
      <c r="E935" s="43">
        <f>SUM(E936:E957)</f>
        <v>116</v>
      </c>
    </row>
    <row r="936" spans="1:5" ht="19.899999999999999" customHeight="1">
      <c r="A936" s="54">
        <v>2140101</v>
      </c>
      <c r="B936" s="55" t="s">
        <v>107</v>
      </c>
      <c r="C936" s="145"/>
      <c r="D936" s="45"/>
      <c r="E936" s="43">
        <f t="shared" si="14"/>
        <v>0</v>
      </c>
    </row>
    <row r="937" spans="1:5" ht="19.899999999999999" customHeight="1">
      <c r="A937" s="54">
        <v>2140102</v>
      </c>
      <c r="B937" s="55" t="s">
        <v>108</v>
      </c>
      <c r="C937" s="145"/>
      <c r="D937" s="45"/>
      <c r="E937" s="43">
        <f t="shared" si="14"/>
        <v>0</v>
      </c>
    </row>
    <row r="938" spans="1:5" ht="19.899999999999999" customHeight="1">
      <c r="A938" s="54">
        <v>2140103</v>
      </c>
      <c r="B938" s="55" t="s">
        <v>109</v>
      </c>
      <c r="C938" s="145"/>
      <c r="D938" s="45"/>
      <c r="E938" s="43">
        <f t="shared" si="14"/>
        <v>0</v>
      </c>
    </row>
    <row r="939" spans="1:5" ht="19.899999999999999" customHeight="1">
      <c r="A939" s="54">
        <v>2140104</v>
      </c>
      <c r="B939" s="55" t="s">
        <v>620</v>
      </c>
      <c r="C939" s="145"/>
      <c r="D939" s="45"/>
      <c r="E939" s="43">
        <v>80</v>
      </c>
    </row>
    <row r="940" spans="1:5" ht="19.899999999999999" customHeight="1">
      <c r="A940" s="54">
        <v>2140106</v>
      </c>
      <c r="B940" s="55" t="s">
        <v>621</v>
      </c>
      <c r="C940" s="145">
        <v>6.82</v>
      </c>
      <c r="D940" s="45"/>
      <c r="E940" s="43">
        <v>20</v>
      </c>
    </row>
    <row r="941" spans="1:5" ht="19.899999999999999" customHeight="1">
      <c r="A941" s="54">
        <v>2140109</v>
      </c>
      <c r="B941" s="55" t="s">
        <v>812</v>
      </c>
      <c r="C941" s="145"/>
      <c r="D941" s="45"/>
      <c r="E941" s="43">
        <f t="shared" si="14"/>
        <v>0</v>
      </c>
    </row>
    <row r="942" spans="1:5" ht="19.899999999999999" customHeight="1">
      <c r="A942" s="54">
        <v>2140110</v>
      </c>
      <c r="B942" s="55" t="s">
        <v>622</v>
      </c>
      <c r="C942" s="145"/>
      <c r="D942" s="45"/>
      <c r="E942" s="43">
        <f t="shared" si="14"/>
        <v>0</v>
      </c>
    </row>
    <row r="943" spans="1:5" ht="19.899999999999999" customHeight="1">
      <c r="A943" s="54">
        <v>2140111</v>
      </c>
      <c r="B943" s="55" t="s">
        <v>623</v>
      </c>
      <c r="C943" s="145"/>
      <c r="D943" s="45"/>
      <c r="E943" s="43">
        <f t="shared" si="14"/>
        <v>0</v>
      </c>
    </row>
    <row r="944" spans="1:5" ht="19.899999999999999" customHeight="1">
      <c r="A944" s="54">
        <v>2140112</v>
      </c>
      <c r="B944" s="55" t="s">
        <v>624</v>
      </c>
      <c r="C944" s="145"/>
      <c r="D944" s="45"/>
      <c r="E944" s="43">
        <f t="shared" si="14"/>
        <v>0</v>
      </c>
    </row>
    <row r="945" spans="1:5" ht="19.899999999999999" hidden="1" customHeight="1">
      <c r="A945" s="54">
        <v>2140114</v>
      </c>
      <c r="B945" s="55" t="s">
        <v>625</v>
      </c>
      <c r="C945" s="145"/>
      <c r="D945" s="45"/>
      <c r="E945" s="43">
        <f t="shared" si="14"/>
        <v>0</v>
      </c>
    </row>
    <row r="946" spans="1:5" ht="19.899999999999999" hidden="1" customHeight="1">
      <c r="A946" s="54">
        <v>2140122</v>
      </c>
      <c r="B946" s="55" t="s">
        <v>626</v>
      </c>
      <c r="C946" s="145"/>
      <c r="D946" s="45"/>
      <c r="E946" s="43">
        <f t="shared" si="14"/>
        <v>0</v>
      </c>
    </row>
    <row r="947" spans="1:5" ht="19.899999999999999" hidden="1" customHeight="1">
      <c r="A947" s="54">
        <v>2140123</v>
      </c>
      <c r="B947" s="55" t="s">
        <v>627</v>
      </c>
      <c r="C947" s="145"/>
      <c r="D947" s="45"/>
      <c r="E947" s="43">
        <f t="shared" si="14"/>
        <v>0</v>
      </c>
    </row>
    <row r="948" spans="1:5" ht="19.899999999999999" hidden="1" customHeight="1">
      <c r="A948" s="54">
        <v>2140127</v>
      </c>
      <c r="B948" s="55" t="s">
        <v>628</v>
      </c>
      <c r="C948" s="145"/>
      <c r="D948" s="45"/>
      <c r="E948" s="43">
        <f t="shared" si="14"/>
        <v>0</v>
      </c>
    </row>
    <row r="949" spans="1:5" ht="19.899999999999999" hidden="1" customHeight="1">
      <c r="A949" s="54">
        <v>2140128</v>
      </c>
      <c r="B949" s="55" t="s">
        <v>629</v>
      </c>
      <c r="C949" s="145"/>
      <c r="D949" s="45"/>
      <c r="E949" s="43">
        <f t="shared" si="14"/>
        <v>0</v>
      </c>
    </row>
    <row r="950" spans="1:5" ht="19.899999999999999" hidden="1" customHeight="1">
      <c r="A950" s="54">
        <v>2140129</v>
      </c>
      <c r="B950" s="55" t="s">
        <v>630</v>
      </c>
      <c r="C950" s="145"/>
      <c r="D950" s="45"/>
      <c r="E950" s="43">
        <f t="shared" si="14"/>
        <v>0</v>
      </c>
    </row>
    <row r="951" spans="1:5" ht="19.899999999999999" hidden="1" customHeight="1">
      <c r="A951" s="54">
        <v>2140130</v>
      </c>
      <c r="B951" s="55" t="s">
        <v>631</v>
      </c>
      <c r="C951" s="145"/>
      <c r="D951" s="45"/>
      <c r="E951" s="43">
        <f t="shared" si="14"/>
        <v>0</v>
      </c>
    </row>
    <row r="952" spans="1:5" ht="19.899999999999999" customHeight="1">
      <c r="A952" s="54">
        <v>2140131</v>
      </c>
      <c r="B952" s="55" t="s">
        <v>632</v>
      </c>
      <c r="C952" s="145"/>
      <c r="D952" s="45"/>
      <c r="E952" s="43">
        <f t="shared" si="14"/>
        <v>0</v>
      </c>
    </row>
    <row r="953" spans="1:5" ht="19.899999999999999" hidden="1" customHeight="1">
      <c r="A953" s="54">
        <v>2140133</v>
      </c>
      <c r="B953" s="55" t="s">
        <v>633</v>
      </c>
      <c r="C953" s="145"/>
      <c r="D953" s="45"/>
      <c r="E953" s="43">
        <f t="shared" si="14"/>
        <v>0</v>
      </c>
    </row>
    <row r="954" spans="1:5" ht="19.899999999999999" customHeight="1">
      <c r="A954" s="54">
        <v>2140136</v>
      </c>
      <c r="B954" s="55" t="s">
        <v>634</v>
      </c>
      <c r="C954" s="145"/>
      <c r="D954" s="45"/>
      <c r="E954" s="43">
        <f t="shared" si="14"/>
        <v>0</v>
      </c>
    </row>
    <row r="955" spans="1:5" ht="19.899999999999999" hidden="1" customHeight="1">
      <c r="A955" s="54">
        <v>2140138</v>
      </c>
      <c r="B955" s="55" t="s">
        <v>635</v>
      </c>
      <c r="C955" s="145"/>
      <c r="D955" s="45"/>
      <c r="E955" s="43">
        <f t="shared" si="14"/>
        <v>0</v>
      </c>
    </row>
    <row r="956" spans="1:5" ht="19.899999999999999" hidden="1" customHeight="1">
      <c r="A956" s="54">
        <v>2140139</v>
      </c>
      <c r="B956" s="55" t="s">
        <v>636</v>
      </c>
      <c r="C956" s="145"/>
      <c r="D956" s="45"/>
      <c r="E956" s="43">
        <f t="shared" si="14"/>
        <v>0</v>
      </c>
    </row>
    <row r="957" spans="1:5" ht="19.899999999999999" customHeight="1">
      <c r="A957" s="54">
        <v>2140199</v>
      </c>
      <c r="B957" s="55" t="s">
        <v>637</v>
      </c>
      <c r="C957" s="145"/>
      <c r="D957" s="45"/>
      <c r="E957" s="43">
        <v>16</v>
      </c>
    </row>
    <row r="958" spans="1:5" ht="19.899999999999999" hidden="1" customHeight="1">
      <c r="A958" s="56">
        <v>21402</v>
      </c>
      <c r="B958" s="56" t="s">
        <v>956</v>
      </c>
      <c r="C958" s="143">
        <f>SUM(C959:C967)</f>
        <v>0</v>
      </c>
      <c r="D958" s="90">
        <f>SUM(D959:D967)</f>
        <v>0</v>
      </c>
      <c r="E958" s="43">
        <f t="shared" si="14"/>
        <v>0</v>
      </c>
    </row>
    <row r="959" spans="1:5" ht="19.899999999999999" hidden="1" customHeight="1">
      <c r="A959" s="54">
        <v>2140201</v>
      </c>
      <c r="B959" s="55" t="s">
        <v>107</v>
      </c>
      <c r="C959" s="145">
        <v>0</v>
      </c>
      <c r="D959" s="45"/>
      <c r="E959" s="43">
        <f t="shared" si="14"/>
        <v>0</v>
      </c>
    </row>
    <row r="960" spans="1:5" ht="19.899999999999999" hidden="1" customHeight="1">
      <c r="A960" s="54">
        <v>2140202</v>
      </c>
      <c r="B960" s="55" t="s">
        <v>108</v>
      </c>
      <c r="C960" s="145">
        <v>0</v>
      </c>
      <c r="D960" s="45"/>
      <c r="E960" s="43">
        <f t="shared" si="14"/>
        <v>0</v>
      </c>
    </row>
    <row r="961" spans="1:5" ht="19.899999999999999" hidden="1" customHeight="1">
      <c r="A961" s="54">
        <v>2140203</v>
      </c>
      <c r="B961" s="55" t="s">
        <v>109</v>
      </c>
      <c r="C961" s="145">
        <v>0</v>
      </c>
      <c r="D961" s="45"/>
      <c r="E961" s="43">
        <f t="shared" si="14"/>
        <v>0</v>
      </c>
    </row>
    <row r="962" spans="1:5" ht="19.899999999999999" hidden="1" customHeight="1">
      <c r="A962" s="54">
        <v>2140204</v>
      </c>
      <c r="B962" s="55" t="s">
        <v>813</v>
      </c>
      <c r="C962" s="145">
        <v>0</v>
      </c>
      <c r="D962" s="45"/>
      <c r="E962" s="43">
        <f t="shared" si="14"/>
        <v>0</v>
      </c>
    </row>
    <row r="963" spans="1:5" ht="19.899999999999999" hidden="1" customHeight="1">
      <c r="A963" s="54">
        <v>2140205</v>
      </c>
      <c r="B963" s="55" t="s">
        <v>814</v>
      </c>
      <c r="C963" s="145">
        <v>0</v>
      </c>
      <c r="D963" s="45"/>
      <c r="E963" s="43">
        <f t="shared" si="14"/>
        <v>0</v>
      </c>
    </row>
    <row r="964" spans="1:5" ht="19.899999999999999" hidden="1" customHeight="1">
      <c r="A964" s="54">
        <v>2140206</v>
      </c>
      <c r="B964" s="55" t="s">
        <v>815</v>
      </c>
      <c r="C964" s="145">
        <v>0</v>
      </c>
      <c r="D964" s="45"/>
      <c r="E964" s="43">
        <f t="shared" si="14"/>
        <v>0</v>
      </c>
    </row>
    <row r="965" spans="1:5" ht="19.899999999999999" hidden="1" customHeight="1">
      <c r="A965" s="54">
        <v>2140207</v>
      </c>
      <c r="B965" s="55" t="s">
        <v>816</v>
      </c>
      <c r="C965" s="145">
        <v>0</v>
      </c>
      <c r="D965" s="45"/>
      <c r="E965" s="43">
        <f t="shared" si="14"/>
        <v>0</v>
      </c>
    </row>
    <row r="966" spans="1:5" ht="19.899999999999999" hidden="1" customHeight="1">
      <c r="A966" s="54">
        <v>2140208</v>
      </c>
      <c r="B966" s="55" t="s">
        <v>638</v>
      </c>
      <c r="C966" s="145">
        <v>0</v>
      </c>
      <c r="D966" s="45"/>
      <c r="E966" s="43">
        <f t="shared" si="14"/>
        <v>0</v>
      </c>
    </row>
    <row r="967" spans="1:5" ht="19.899999999999999" hidden="1" customHeight="1">
      <c r="A967" s="54">
        <v>2140299</v>
      </c>
      <c r="B967" s="55" t="s">
        <v>817</v>
      </c>
      <c r="C967" s="145">
        <v>0</v>
      </c>
      <c r="D967" s="45"/>
      <c r="E967" s="43">
        <f t="shared" si="14"/>
        <v>0</v>
      </c>
    </row>
    <row r="968" spans="1:5" ht="19.899999999999999" customHeight="1">
      <c r="A968" s="56">
        <v>21404</v>
      </c>
      <c r="B968" s="56" t="s">
        <v>957</v>
      </c>
      <c r="C968" s="143">
        <f>SUM(C969:C972)</f>
        <v>0</v>
      </c>
      <c r="D968" s="90">
        <f>SUM(D969:D972)</f>
        <v>0</v>
      </c>
      <c r="E968" s="43">
        <f>SUM(E969:E972)</f>
        <v>0</v>
      </c>
    </row>
    <row r="969" spans="1:5" ht="19.899999999999999" customHeight="1">
      <c r="A969" s="54">
        <v>2140401</v>
      </c>
      <c r="B969" s="55" t="s">
        <v>639</v>
      </c>
      <c r="C969" s="145"/>
      <c r="D969" s="45"/>
      <c r="E969" s="43">
        <f t="shared" ref="E969:E1031" si="15">C969+D969</f>
        <v>0</v>
      </c>
    </row>
    <row r="970" spans="1:5" ht="19.899999999999999" customHeight="1">
      <c r="A970" s="54">
        <v>2140402</v>
      </c>
      <c r="B970" s="55" t="s">
        <v>640</v>
      </c>
      <c r="C970" s="145"/>
      <c r="D970" s="45"/>
      <c r="E970" s="43">
        <f t="shared" si="15"/>
        <v>0</v>
      </c>
    </row>
    <row r="971" spans="1:5" ht="19.899999999999999" customHeight="1">
      <c r="A971" s="54">
        <v>2140403</v>
      </c>
      <c r="B971" s="55" t="s">
        <v>641</v>
      </c>
      <c r="C971" s="145"/>
      <c r="D971" s="45"/>
      <c r="E971" s="43">
        <f t="shared" si="15"/>
        <v>0</v>
      </c>
    </row>
    <row r="972" spans="1:5" ht="19.899999999999999" customHeight="1">
      <c r="A972" s="54">
        <v>2140499</v>
      </c>
      <c r="B972" s="55" t="s">
        <v>642</v>
      </c>
      <c r="C972" s="145"/>
      <c r="D972" s="45"/>
      <c r="E972" s="43">
        <f t="shared" si="15"/>
        <v>0</v>
      </c>
    </row>
    <row r="973" spans="1:5" ht="19.899999999999999" customHeight="1">
      <c r="A973" s="56">
        <v>21406</v>
      </c>
      <c r="B973" s="56" t="s">
        <v>958</v>
      </c>
      <c r="C973" s="143">
        <f>SUM(C974:C977)</f>
        <v>0</v>
      </c>
      <c r="D973" s="90">
        <f>SUM(D974:D977)</f>
        <v>0</v>
      </c>
      <c r="E973" s="43">
        <f>E974</f>
        <v>0</v>
      </c>
    </row>
    <row r="974" spans="1:5" ht="19.899999999999999" customHeight="1">
      <c r="A974" s="54">
        <v>2140601</v>
      </c>
      <c r="B974" s="55" t="s">
        <v>643</v>
      </c>
      <c r="C974" s="145"/>
      <c r="D974" s="45"/>
      <c r="E974" s="43">
        <f t="shared" si="15"/>
        <v>0</v>
      </c>
    </row>
    <row r="975" spans="1:5" ht="19.899999999999999" hidden="1" customHeight="1">
      <c r="A975" s="54">
        <v>2140602</v>
      </c>
      <c r="B975" s="55" t="s">
        <v>644</v>
      </c>
      <c r="C975" s="145">
        <v>0</v>
      </c>
      <c r="D975" s="45">
        <v>0</v>
      </c>
      <c r="E975" s="43">
        <f t="shared" si="15"/>
        <v>0</v>
      </c>
    </row>
    <row r="976" spans="1:5" ht="19.899999999999999" hidden="1" customHeight="1">
      <c r="A976" s="54">
        <v>2140603</v>
      </c>
      <c r="B976" s="55" t="s">
        <v>645</v>
      </c>
      <c r="C976" s="145">
        <v>0</v>
      </c>
      <c r="D976" s="45">
        <v>0</v>
      </c>
      <c r="E976" s="43">
        <f t="shared" si="15"/>
        <v>0</v>
      </c>
    </row>
    <row r="977" spans="1:5" ht="19.899999999999999" hidden="1" customHeight="1">
      <c r="A977" s="54">
        <v>2140699</v>
      </c>
      <c r="B977" s="55" t="s">
        <v>646</v>
      </c>
      <c r="C977" s="145">
        <v>0</v>
      </c>
      <c r="D977" s="45">
        <v>0</v>
      </c>
      <c r="E977" s="43">
        <f t="shared" si="15"/>
        <v>0</v>
      </c>
    </row>
    <row r="978" spans="1:5" ht="19.899999999999999" customHeight="1">
      <c r="A978" s="56">
        <v>21499</v>
      </c>
      <c r="B978" s="56" t="s">
        <v>959</v>
      </c>
      <c r="C978" s="143">
        <f>SUM(C979:C980)</f>
        <v>1</v>
      </c>
      <c r="D978" s="90">
        <f>SUM(D979:D980)</f>
        <v>0</v>
      </c>
      <c r="E978" s="43">
        <f>SUM(E979:E980)</f>
        <v>1</v>
      </c>
    </row>
    <row r="979" spans="1:5" ht="19.899999999999999" customHeight="1">
      <c r="A979" s="54">
        <v>2149901</v>
      </c>
      <c r="B979" s="55" t="s">
        <v>648</v>
      </c>
      <c r="C979" s="145"/>
      <c r="D979" s="45"/>
      <c r="E979" s="43">
        <f t="shared" si="15"/>
        <v>0</v>
      </c>
    </row>
    <row r="980" spans="1:5" ht="19.899999999999999" customHeight="1">
      <c r="A980" s="54">
        <v>2149999</v>
      </c>
      <c r="B980" s="55" t="s">
        <v>647</v>
      </c>
      <c r="C980" s="145">
        <v>1</v>
      </c>
      <c r="D980" s="45"/>
      <c r="E980" s="43">
        <f t="shared" si="15"/>
        <v>1</v>
      </c>
    </row>
    <row r="981" spans="1:5" ht="19.899999999999999" customHeight="1">
      <c r="A981" s="56">
        <v>215</v>
      </c>
      <c r="B981" s="56" t="s">
        <v>960</v>
      </c>
      <c r="C981" s="143">
        <f>SUM(C982,C984,C998,C1007,C1014,C1021)</f>
        <v>11</v>
      </c>
      <c r="D981" s="90">
        <f>SUM(D982,D984,D998,D1007,D1014,D1021)</f>
        <v>0</v>
      </c>
      <c r="E981" s="43">
        <f>E982+E984+E998+E1014</f>
        <v>2</v>
      </c>
    </row>
    <row r="982" spans="1:5" ht="19.899999999999999" customHeight="1">
      <c r="A982" s="56">
        <v>21502</v>
      </c>
      <c r="B982" s="56" t="s">
        <v>961</v>
      </c>
      <c r="C982" s="143">
        <f>C983</f>
        <v>0</v>
      </c>
      <c r="D982" s="90">
        <f>D983</f>
        <v>0</v>
      </c>
      <c r="E982" s="43">
        <f>E983</f>
        <v>0</v>
      </c>
    </row>
    <row r="983" spans="1:5" ht="19.899999999999999" customHeight="1">
      <c r="A983" s="54">
        <v>2150299</v>
      </c>
      <c r="B983" s="55" t="s">
        <v>649</v>
      </c>
      <c r="C983" s="145"/>
      <c r="D983" s="45"/>
      <c r="E983" s="43">
        <f t="shared" si="15"/>
        <v>0</v>
      </c>
    </row>
    <row r="984" spans="1:5" ht="19.899999999999999" customHeight="1">
      <c r="A984" s="56">
        <v>21505</v>
      </c>
      <c r="B984" s="56" t="s">
        <v>962</v>
      </c>
      <c r="C984" s="143">
        <f>SUM(C985:C997)</f>
        <v>0</v>
      </c>
      <c r="D984" s="90">
        <f>SUM(D985:D997)</f>
        <v>0</v>
      </c>
      <c r="E984" s="43">
        <f>SUM(E991:E997)</f>
        <v>0</v>
      </c>
    </row>
    <row r="985" spans="1:5" ht="19.899999999999999" hidden="1" customHeight="1">
      <c r="A985" s="54">
        <v>2150501</v>
      </c>
      <c r="B985" s="55" t="s">
        <v>107</v>
      </c>
      <c r="C985" s="145">
        <v>0</v>
      </c>
      <c r="D985" s="45">
        <v>0</v>
      </c>
      <c r="E985" s="43">
        <f t="shared" si="15"/>
        <v>0</v>
      </c>
    </row>
    <row r="986" spans="1:5" ht="19.899999999999999" hidden="1" customHeight="1">
      <c r="A986" s="54">
        <v>2150502</v>
      </c>
      <c r="B986" s="55" t="s">
        <v>108</v>
      </c>
      <c r="C986" s="145">
        <v>0</v>
      </c>
      <c r="D986" s="45">
        <v>0</v>
      </c>
      <c r="E986" s="43">
        <f t="shared" si="15"/>
        <v>0</v>
      </c>
    </row>
    <row r="987" spans="1:5" ht="19.899999999999999" hidden="1" customHeight="1">
      <c r="A987" s="54">
        <v>2150503</v>
      </c>
      <c r="B987" s="55" t="s">
        <v>109</v>
      </c>
      <c r="C987" s="145">
        <v>0</v>
      </c>
      <c r="D987" s="45">
        <v>0</v>
      </c>
      <c r="E987" s="43">
        <f t="shared" si="15"/>
        <v>0</v>
      </c>
    </row>
    <row r="988" spans="1:5" ht="19.899999999999999" hidden="1" customHeight="1">
      <c r="A988" s="54">
        <v>2150505</v>
      </c>
      <c r="B988" s="55" t="s">
        <v>650</v>
      </c>
      <c r="C988" s="145">
        <v>0</v>
      </c>
      <c r="D988" s="45">
        <v>0</v>
      </c>
      <c r="E988" s="43">
        <f t="shared" si="15"/>
        <v>0</v>
      </c>
    </row>
    <row r="989" spans="1:5" ht="19.899999999999999" hidden="1" customHeight="1">
      <c r="A989" s="54">
        <v>2150506</v>
      </c>
      <c r="B989" s="55" t="s">
        <v>651</v>
      </c>
      <c r="C989" s="145">
        <v>0</v>
      </c>
      <c r="D989" s="45">
        <v>0</v>
      </c>
      <c r="E989" s="43">
        <f t="shared" si="15"/>
        <v>0</v>
      </c>
    </row>
    <row r="990" spans="1:5" ht="19.899999999999999" hidden="1" customHeight="1">
      <c r="A990" s="54">
        <v>2150507</v>
      </c>
      <c r="B990" s="55" t="s">
        <v>652</v>
      </c>
      <c r="C990" s="145">
        <v>0</v>
      </c>
      <c r="D990" s="45">
        <v>0</v>
      </c>
      <c r="E990" s="43">
        <f t="shared" si="15"/>
        <v>0</v>
      </c>
    </row>
    <row r="991" spans="1:5" ht="19.899999999999999" customHeight="1">
      <c r="A991" s="54">
        <v>2150508</v>
      </c>
      <c r="B991" s="55" t="s">
        <v>653</v>
      </c>
      <c r="C991" s="145"/>
      <c r="D991" s="45"/>
      <c r="E991" s="43">
        <f t="shared" si="15"/>
        <v>0</v>
      </c>
    </row>
    <row r="992" spans="1:5" ht="19.899999999999999" customHeight="1">
      <c r="A992" s="54">
        <v>2150509</v>
      </c>
      <c r="B992" s="55" t="s">
        <v>818</v>
      </c>
      <c r="C992" s="145"/>
      <c r="D992" s="45"/>
      <c r="E992" s="43">
        <f t="shared" si="15"/>
        <v>0</v>
      </c>
    </row>
    <row r="993" spans="1:5" ht="19.899999999999999" hidden="1" customHeight="1">
      <c r="A993" s="54">
        <v>2150510</v>
      </c>
      <c r="B993" s="55" t="s">
        <v>654</v>
      </c>
      <c r="C993" s="145"/>
      <c r="D993" s="45"/>
      <c r="E993" s="43">
        <f t="shared" si="15"/>
        <v>0</v>
      </c>
    </row>
    <row r="994" spans="1:5" ht="19.899999999999999" hidden="1" customHeight="1">
      <c r="A994" s="54">
        <v>2150511</v>
      </c>
      <c r="B994" s="55" t="s">
        <v>655</v>
      </c>
      <c r="C994" s="145"/>
      <c r="D994" s="45"/>
      <c r="E994" s="43">
        <f t="shared" si="15"/>
        <v>0</v>
      </c>
    </row>
    <row r="995" spans="1:5" ht="19.899999999999999" hidden="1" customHeight="1">
      <c r="A995" s="54">
        <v>2150513</v>
      </c>
      <c r="B995" s="55" t="s">
        <v>638</v>
      </c>
      <c r="C995" s="145"/>
      <c r="D995" s="45"/>
      <c r="E995" s="43">
        <f t="shared" si="15"/>
        <v>0</v>
      </c>
    </row>
    <row r="996" spans="1:5" ht="19.899999999999999" hidden="1" customHeight="1">
      <c r="A996" s="54">
        <v>2150515</v>
      </c>
      <c r="B996" s="55" t="s">
        <v>656</v>
      </c>
      <c r="C996" s="145"/>
      <c r="D996" s="45"/>
      <c r="E996" s="43">
        <f t="shared" si="15"/>
        <v>0</v>
      </c>
    </row>
    <row r="997" spans="1:5" ht="19.899999999999999" customHeight="1">
      <c r="A997" s="54">
        <v>2150599</v>
      </c>
      <c r="B997" s="55" t="s">
        <v>657</v>
      </c>
      <c r="C997" s="145"/>
      <c r="D997" s="45"/>
      <c r="E997" s="43">
        <f t="shared" si="15"/>
        <v>0</v>
      </c>
    </row>
    <row r="998" spans="1:5" ht="19.899999999999999" customHeight="1">
      <c r="A998" s="56">
        <v>21506</v>
      </c>
      <c r="B998" s="56" t="s">
        <v>963</v>
      </c>
      <c r="C998" s="143">
        <f>SUM(C999:C1006)</f>
        <v>0</v>
      </c>
      <c r="D998" s="90">
        <f>SUM(D999:D1006)</f>
        <v>0</v>
      </c>
      <c r="E998" s="43">
        <f>SUM(E999:E1006)</f>
        <v>2</v>
      </c>
    </row>
    <row r="999" spans="1:5" ht="19.899999999999999" customHeight="1">
      <c r="A999" s="54">
        <v>2150601</v>
      </c>
      <c r="B999" s="55" t="s">
        <v>107</v>
      </c>
      <c r="C999" s="145"/>
      <c r="D999" s="45"/>
      <c r="E999" s="43">
        <f t="shared" si="15"/>
        <v>0</v>
      </c>
    </row>
    <row r="1000" spans="1:5" ht="19.899999999999999" customHeight="1">
      <c r="A1000" s="54">
        <v>2150602</v>
      </c>
      <c r="B1000" s="55" t="s">
        <v>108</v>
      </c>
      <c r="C1000" s="145"/>
      <c r="D1000" s="45"/>
      <c r="E1000" s="43">
        <f t="shared" si="15"/>
        <v>0</v>
      </c>
    </row>
    <row r="1001" spans="1:5" ht="19.899999999999999" customHeight="1">
      <c r="A1001" s="54">
        <v>2150603</v>
      </c>
      <c r="B1001" s="55" t="s">
        <v>109</v>
      </c>
      <c r="C1001" s="145"/>
      <c r="D1001" s="45"/>
      <c r="E1001" s="43">
        <f t="shared" si="15"/>
        <v>0</v>
      </c>
    </row>
    <row r="1002" spans="1:5" ht="19.899999999999999" hidden="1" customHeight="1">
      <c r="A1002" s="54">
        <v>2150604</v>
      </c>
      <c r="B1002" s="55" t="s">
        <v>658</v>
      </c>
      <c r="C1002" s="145"/>
      <c r="D1002" s="45"/>
      <c r="E1002" s="43">
        <f t="shared" si="15"/>
        <v>0</v>
      </c>
    </row>
    <row r="1003" spans="1:5" ht="19.899999999999999" customHeight="1">
      <c r="A1003" s="54">
        <v>2150605</v>
      </c>
      <c r="B1003" s="55" t="s">
        <v>659</v>
      </c>
      <c r="C1003" s="145"/>
      <c r="D1003" s="45"/>
      <c r="E1003" s="43">
        <v>2</v>
      </c>
    </row>
    <row r="1004" spans="1:5" ht="19.899999999999999" hidden="1" customHeight="1">
      <c r="A1004" s="54">
        <v>2150606</v>
      </c>
      <c r="B1004" s="55" t="s">
        <v>660</v>
      </c>
      <c r="C1004" s="145"/>
      <c r="D1004" s="45"/>
      <c r="E1004" s="43">
        <f t="shared" si="15"/>
        <v>0</v>
      </c>
    </row>
    <row r="1005" spans="1:5" ht="19.899999999999999" hidden="1" customHeight="1">
      <c r="A1005" s="54">
        <v>2150607</v>
      </c>
      <c r="B1005" s="55" t="s">
        <v>661</v>
      </c>
      <c r="C1005" s="145"/>
      <c r="D1005" s="45"/>
      <c r="E1005" s="43">
        <f t="shared" si="15"/>
        <v>0</v>
      </c>
    </row>
    <row r="1006" spans="1:5" ht="19.899999999999999" customHeight="1">
      <c r="A1006" s="54">
        <v>2150699</v>
      </c>
      <c r="B1006" s="55" t="s">
        <v>662</v>
      </c>
      <c r="C1006" s="145"/>
      <c r="D1006" s="45"/>
      <c r="E1006" s="43">
        <f t="shared" si="15"/>
        <v>0</v>
      </c>
    </row>
    <row r="1007" spans="1:5" ht="19.899999999999999" hidden="1" customHeight="1">
      <c r="A1007" s="56">
        <v>21507</v>
      </c>
      <c r="B1007" s="56" t="s">
        <v>964</v>
      </c>
      <c r="C1007" s="143">
        <f>SUM(C1008:C1013)</f>
        <v>0</v>
      </c>
      <c r="D1007" s="90">
        <f>SUM(D1008:D1013)</f>
        <v>0</v>
      </c>
      <c r="E1007" s="43">
        <f t="shared" si="15"/>
        <v>0</v>
      </c>
    </row>
    <row r="1008" spans="1:5" ht="19.899999999999999" hidden="1" customHeight="1">
      <c r="A1008" s="54">
        <v>2150701</v>
      </c>
      <c r="B1008" s="55" t="s">
        <v>107</v>
      </c>
      <c r="C1008" s="145">
        <v>0</v>
      </c>
      <c r="D1008" s="45"/>
      <c r="E1008" s="43">
        <f t="shared" si="15"/>
        <v>0</v>
      </c>
    </row>
    <row r="1009" spans="1:5" ht="19.899999999999999" hidden="1" customHeight="1">
      <c r="A1009" s="54">
        <v>2150702</v>
      </c>
      <c r="B1009" s="55" t="s">
        <v>108</v>
      </c>
      <c r="C1009" s="145">
        <v>0</v>
      </c>
      <c r="D1009" s="45"/>
      <c r="E1009" s="43">
        <f t="shared" si="15"/>
        <v>0</v>
      </c>
    </row>
    <row r="1010" spans="1:5" ht="19.899999999999999" hidden="1" customHeight="1">
      <c r="A1010" s="54">
        <v>2150703</v>
      </c>
      <c r="B1010" s="55" t="s">
        <v>109</v>
      </c>
      <c r="C1010" s="145">
        <v>0</v>
      </c>
      <c r="D1010" s="45"/>
      <c r="E1010" s="43">
        <f t="shared" si="15"/>
        <v>0</v>
      </c>
    </row>
    <row r="1011" spans="1:5" ht="19.899999999999999" hidden="1" customHeight="1">
      <c r="A1011" s="54">
        <v>2150704</v>
      </c>
      <c r="B1011" s="55" t="s">
        <v>819</v>
      </c>
      <c r="C1011" s="145">
        <v>0</v>
      </c>
      <c r="D1011" s="45"/>
      <c r="E1011" s="43">
        <f t="shared" si="15"/>
        <v>0</v>
      </c>
    </row>
    <row r="1012" spans="1:5" ht="19.899999999999999" hidden="1" customHeight="1">
      <c r="A1012" s="54">
        <v>2150705</v>
      </c>
      <c r="B1012" s="55" t="s">
        <v>820</v>
      </c>
      <c r="C1012" s="145">
        <v>0</v>
      </c>
      <c r="D1012" s="45"/>
      <c r="E1012" s="43">
        <f t="shared" si="15"/>
        <v>0</v>
      </c>
    </row>
    <row r="1013" spans="1:5" ht="19.899999999999999" hidden="1" customHeight="1">
      <c r="A1013" s="54">
        <v>2150799</v>
      </c>
      <c r="B1013" s="55" t="s">
        <v>821</v>
      </c>
      <c r="C1013" s="145">
        <v>0</v>
      </c>
      <c r="D1013" s="45"/>
      <c r="E1013" s="43">
        <f t="shared" si="15"/>
        <v>0</v>
      </c>
    </row>
    <row r="1014" spans="1:5" ht="19.899999999999999" customHeight="1">
      <c r="A1014" s="56">
        <v>21508</v>
      </c>
      <c r="B1014" s="56" t="s">
        <v>965</v>
      </c>
      <c r="C1014" s="143">
        <f>SUM(C1018:C1019)</f>
        <v>11</v>
      </c>
      <c r="D1014" s="90">
        <f>SUM(D1015:D1020)</f>
        <v>0</v>
      </c>
      <c r="E1014" s="43">
        <f>SUM(E1018:E1019)</f>
        <v>0</v>
      </c>
    </row>
    <row r="1015" spans="1:5" ht="19.899999999999999" hidden="1" customHeight="1">
      <c r="A1015" s="54">
        <v>2150801</v>
      </c>
      <c r="B1015" s="55" t="s">
        <v>107</v>
      </c>
      <c r="C1015" s="145">
        <v>0</v>
      </c>
      <c r="D1015" s="45">
        <v>0</v>
      </c>
      <c r="E1015" s="43">
        <f t="shared" si="15"/>
        <v>0</v>
      </c>
    </row>
    <row r="1016" spans="1:5" ht="19.899999999999999" hidden="1" customHeight="1">
      <c r="A1016" s="54">
        <v>2150802</v>
      </c>
      <c r="B1016" s="55" t="s">
        <v>108</v>
      </c>
      <c r="C1016" s="145">
        <v>0</v>
      </c>
      <c r="D1016" s="45">
        <v>0</v>
      </c>
      <c r="E1016" s="43">
        <f t="shared" si="15"/>
        <v>0</v>
      </c>
    </row>
    <row r="1017" spans="1:5" ht="19.899999999999999" hidden="1" customHeight="1">
      <c r="A1017" s="54">
        <v>2150803</v>
      </c>
      <c r="B1017" s="55" t="s">
        <v>109</v>
      </c>
      <c r="C1017" s="145">
        <v>0</v>
      </c>
      <c r="D1017" s="45">
        <v>0</v>
      </c>
      <c r="E1017" s="43">
        <f t="shared" si="15"/>
        <v>0</v>
      </c>
    </row>
    <row r="1018" spans="1:5" ht="19.899999999999999" customHeight="1">
      <c r="A1018" s="54">
        <v>2150804</v>
      </c>
      <c r="B1018" s="55" t="s">
        <v>663</v>
      </c>
      <c r="C1018" s="145"/>
      <c r="D1018" s="45"/>
      <c r="E1018" s="43">
        <f t="shared" si="15"/>
        <v>0</v>
      </c>
    </row>
    <row r="1019" spans="1:5" ht="19.899999999999999" customHeight="1">
      <c r="A1019" s="54">
        <v>2150805</v>
      </c>
      <c r="B1019" s="55" t="s">
        <v>664</v>
      </c>
      <c r="C1019" s="145">
        <v>11</v>
      </c>
      <c r="D1019" s="45"/>
      <c r="E1019" s="43">
        <v>0</v>
      </c>
    </row>
    <row r="1020" spans="1:5" ht="19.899999999999999" hidden="1" customHeight="1">
      <c r="A1020" s="54">
        <v>2150899</v>
      </c>
      <c r="B1020" s="55" t="s">
        <v>665</v>
      </c>
      <c r="C1020" s="145">
        <v>0</v>
      </c>
      <c r="D1020" s="45">
        <v>0</v>
      </c>
      <c r="E1020" s="43">
        <f t="shared" si="15"/>
        <v>0</v>
      </c>
    </row>
    <row r="1021" spans="1:5" ht="19.899999999999999" hidden="1" customHeight="1">
      <c r="A1021" s="56">
        <v>21599</v>
      </c>
      <c r="B1021" s="56" t="s">
        <v>966</v>
      </c>
      <c r="C1021" s="143">
        <f>SUM(C1022:C1026)</f>
        <v>0</v>
      </c>
      <c r="D1021" s="90">
        <f>SUM(D1022:D1026)</f>
        <v>0</v>
      </c>
      <c r="E1021" s="43">
        <f t="shared" si="15"/>
        <v>0</v>
      </c>
    </row>
    <row r="1022" spans="1:5" ht="19.899999999999999" hidden="1" customHeight="1">
      <c r="A1022" s="54">
        <v>2159902</v>
      </c>
      <c r="B1022" s="55" t="s">
        <v>667</v>
      </c>
      <c r="C1022" s="145">
        <v>0</v>
      </c>
      <c r="D1022" s="45"/>
      <c r="E1022" s="43">
        <f t="shared" si="15"/>
        <v>0</v>
      </c>
    </row>
    <row r="1023" spans="1:5" ht="19.899999999999999" hidden="1" customHeight="1">
      <c r="A1023" s="54">
        <v>2159904</v>
      </c>
      <c r="B1023" s="55" t="s">
        <v>668</v>
      </c>
      <c r="C1023" s="145">
        <v>0</v>
      </c>
      <c r="D1023" s="45"/>
      <c r="E1023" s="43">
        <f t="shared" si="15"/>
        <v>0</v>
      </c>
    </row>
    <row r="1024" spans="1:5" ht="19.899999999999999" hidden="1" customHeight="1">
      <c r="A1024" s="54">
        <v>2159905</v>
      </c>
      <c r="B1024" s="55" t="s">
        <v>669</v>
      </c>
      <c r="C1024" s="145">
        <v>0</v>
      </c>
      <c r="D1024" s="45"/>
      <c r="E1024" s="43">
        <f t="shared" si="15"/>
        <v>0</v>
      </c>
    </row>
    <row r="1025" spans="1:5" ht="19.899999999999999" hidden="1" customHeight="1">
      <c r="A1025" s="54">
        <v>2159906</v>
      </c>
      <c r="B1025" s="55" t="s">
        <v>670</v>
      </c>
      <c r="C1025" s="145">
        <v>0</v>
      </c>
      <c r="D1025" s="45"/>
      <c r="E1025" s="43">
        <f t="shared" si="15"/>
        <v>0</v>
      </c>
    </row>
    <row r="1026" spans="1:5" ht="19.899999999999999" hidden="1" customHeight="1">
      <c r="A1026" s="54">
        <v>2159999</v>
      </c>
      <c r="B1026" s="55" t="s">
        <v>666</v>
      </c>
      <c r="C1026" s="145">
        <v>0</v>
      </c>
      <c r="D1026" s="45"/>
      <c r="E1026" s="43">
        <f t="shared" si="15"/>
        <v>0</v>
      </c>
    </row>
    <row r="1027" spans="1:5" ht="19.899999999999999" customHeight="1">
      <c r="A1027" s="56">
        <v>216</v>
      </c>
      <c r="B1027" s="56" t="s">
        <v>967</v>
      </c>
      <c r="C1027" s="143">
        <f>SUM(C1028,C1038,C1045,C1051)</f>
        <v>0</v>
      </c>
      <c r="D1027" s="90">
        <f>SUM(D1028,D1038,D1045,D1051)</f>
        <v>0</v>
      </c>
      <c r="E1027" s="43">
        <f>E1028+E1038+E1045+E1051</f>
        <v>19</v>
      </c>
    </row>
    <row r="1028" spans="1:5" ht="19.899999999999999" customHeight="1">
      <c r="A1028" s="56">
        <v>21602</v>
      </c>
      <c r="B1028" s="56" t="s">
        <v>968</v>
      </c>
      <c r="C1028" s="143">
        <f>SUM(C1029:C1037)</f>
        <v>0</v>
      </c>
      <c r="D1028" s="90">
        <f>SUM(D1029:D1037)</f>
        <v>0</v>
      </c>
      <c r="E1028" s="43">
        <f>SUM(E1029:E1037)</f>
        <v>19</v>
      </c>
    </row>
    <row r="1029" spans="1:5" ht="19.899999999999999" customHeight="1">
      <c r="A1029" s="54">
        <v>2160201</v>
      </c>
      <c r="B1029" s="55" t="s">
        <v>107</v>
      </c>
      <c r="C1029" s="145"/>
      <c r="D1029" s="45"/>
      <c r="E1029" s="43">
        <f t="shared" si="15"/>
        <v>0</v>
      </c>
    </row>
    <row r="1030" spans="1:5" ht="19.899999999999999" customHeight="1">
      <c r="A1030" s="54">
        <v>2160202</v>
      </c>
      <c r="B1030" s="55" t="s">
        <v>108</v>
      </c>
      <c r="C1030" s="145"/>
      <c r="D1030" s="45"/>
      <c r="E1030" s="43">
        <f t="shared" si="15"/>
        <v>0</v>
      </c>
    </row>
    <row r="1031" spans="1:5" ht="19.899999999999999" hidden="1" customHeight="1">
      <c r="A1031" s="54">
        <v>2160203</v>
      </c>
      <c r="B1031" s="55" t="s">
        <v>109</v>
      </c>
      <c r="C1031" s="145"/>
      <c r="D1031" s="45"/>
      <c r="E1031" s="43">
        <f t="shared" si="15"/>
        <v>0</v>
      </c>
    </row>
    <row r="1032" spans="1:5" ht="19.899999999999999" hidden="1" customHeight="1">
      <c r="A1032" s="54">
        <v>2160216</v>
      </c>
      <c r="B1032" s="55" t="s">
        <v>671</v>
      </c>
      <c r="C1032" s="145"/>
      <c r="D1032" s="45"/>
      <c r="E1032" s="43">
        <f t="shared" ref="E1032:E1094" si="16">C1032+D1032</f>
        <v>0</v>
      </c>
    </row>
    <row r="1033" spans="1:5" ht="19.899999999999999" hidden="1" customHeight="1">
      <c r="A1033" s="54">
        <v>2160217</v>
      </c>
      <c r="B1033" s="55" t="s">
        <v>672</v>
      </c>
      <c r="C1033" s="145"/>
      <c r="D1033" s="45"/>
      <c r="E1033" s="43">
        <f t="shared" si="16"/>
        <v>0</v>
      </c>
    </row>
    <row r="1034" spans="1:5" ht="19.899999999999999" hidden="1" customHeight="1">
      <c r="A1034" s="54">
        <v>2160218</v>
      </c>
      <c r="B1034" s="55" t="s">
        <v>673</v>
      </c>
      <c r="C1034" s="145"/>
      <c r="D1034" s="45"/>
      <c r="E1034" s="43">
        <f t="shared" si="16"/>
        <v>0</v>
      </c>
    </row>
    <row r="1035" spans="1:5" ht="19.899999999999999" hidden="1" customHeight="1">
      <c r="A1035" s="54">
        <v>2160219</v>
      </c>
      <c r="B1035" s="55" t="s">
        <v>674</v>
      </c>
      <c r="C1035" s="145"/>
      <c r="D1035" s="45"/>
      <c r="E1035" s="43">
        <f t="shared" si="16"/>
        <v>0</v>
      </c>
    </row>
    <row r="1036" spans="1:5" ht="19.899999999999999" hidden="1" customHeight="1">
      <c r="A1036" s="54">
        <v>2160250</v>
      </c>
      <c r="B1036" s="55" t="s">
        <v>115</v>
      </c>
      <c r="C1036" s="145"/>
      <c r="D1036" s="45"/>
      <c r="E1036" s="43">
        <f t="shared" si="16"/>
        <v>0</v>
      </c>
    </row>
    <row r="1037" spans="1:5" ht="19.899999999999999" customHeight="1">
      <c r="A1037" s="54">
        <v>2160299</v>
      </c>
      <c r="B1037" s="55" t="s">
        <v>675</v>
      </c>
      <c r="C1037" s="145"/>
      <c r="D1037" s="45"/>
      <c r="E1037" s="43">
        <v>19</v>
      </c>
    </row>
    <row r="1038" spans="1:5" ht="19.899999999999999" customHeight="1">
      <c r="A1038" s="56">
        <v>21605</v>
      </c>
      <c r="B1038" s="56" t="s">
        <v>969</v>
      </c>
      <c r="C1038" s="143">
        <f>SUM(C1039:C1044)</f>
        <v>0</v>
      </c>
      <c r="D1038" s="90">
        <f>SUM(D1039:D1044)</f>
        <v>0</v>
      </c>
      <c r="E1038" s="43">
        <f t="shared" si="16"/>
        <v>0</v>
      </c>
    </row>
    <row r="1039" spans="1:5" ht="19.899999999999999" customHeight="1">
      <c r="A1039" s="54">
        <v>2160501</v>
      </c>
      <c r="B1039" s="55" t="s">
        <v>107</v>
      </c>
      <c r="C1039" s="145"/>
      <c r="D1039" s="45"/>
      <c r="E1039" s="43">
        <f t="shared" si="16"/>
        <v>0</v>
      </c>
    </row>
    <row r="1040" spans="1:5" ht="19.899999999999999" customHeight="1">
      <c r="A1040" s="54">
        <v>2160502</v>
      </c>
      <c r="B1040" s="55" t="s">
        <v>108</v>
      </c>
      <c r="C1040" s="145"/>
      <c r="D1040" s="45"/>
      <c r="E1040" s="43">
        <f t="shared" si="16"/>
        <v>0</v>
      </c>
    </row>
    <row r="1041" spans="1:5" ht="19.899999999999999" customHeight="1">
      <c r="A1041" s="54">
        <v>2160503</v>
      </c>
      <c r="B1041" s="55" t="s">
        <v>109</v>
      </c>
      <c r="C1041" s="145"/>
      <c r="D1041" s="45"/>
      <c r="E1041" s="43">
        <f t="shared" si="16"/>
        <v>0</v>
      </c>
    </row>
    <row r="1042" spans="1:5" ht="19.899999999999999" customHeight="1">
      <c r="A1042" s="54">
        <v>2160504</v>
      </c>
      <c r="B1042" s="55" t="s">
        <v>676</v>
      </c>
      <c r="C1042" s="145"/>
      <c r="D1042" s="45"/>
      <c r="E1042" s="43">
        <f t="shared" si="16"/>
        <v>0</v>
      </c>
    </row>
    <row r="1043" spans="1:5" ht="19.899999999999999" hidden="1" customHeight="1">
      <c r="A1043" s="54">
        <v>2160505</v>
      </c>
      <c r="B1043" s="55" t="s">
        <v>677</v>
      </c>
      <c r="C1043" s="145"/>
      <c r="D1043" s="45"/>
      <c r="E1043" s="43">
        <f t="shared" si="16"/>
        <v>0</v>
      </c>
    </row>
    <row r="1044" spans="1:5" ht="19.899999999999999" customHeight="1">
      <c r="A1044" s="54">
        <v>2160599</v>
      </c>
      <c r="B1044" s="55" t="s">
        <v>678</v>
      </c>
      <c r="C1044" s="145"/>
      <c r="D1044" s="45"/>
      <c r="E1044" s="43">
        <f t="shared" si="16"/>
        <v>0</v>
      </c>
    </row>
    <row r="1045" spans="1:5" ht="19.899999999999999" customHeight="1">
      <c r="A1045" s="56">
        <v>21606</v>
      </c>
      <c r="B1045" s="56" t="s">
        <v>970</v>
      </c>
      <c r="C1045" s="143">
        <f>SUM(C1046:C1050)</f>
        <v>0</v>
      </c>
      <c r="D1045" s="90">
        <f>SUM(D1046:D1050)</f>
        <v>0</v>
      </c>
      <c r="E1045" s="43">
        <f t="shared" si="16"/>
        <v>0</v>
      </c>
    </row>
    <row r="1046" spans="1:5" ht="19.899999999999999" hidden="1" customHeight="1">
      <c r="A1046" s="54">
        <v>2160601</v>
      </c>
      <c r="B1046" s="55" t="s">
        <v>107</v>
      </c>
      <c r="C1046" s="145">
        <v>0</v>
      </c>
      <c r="D1046" s="45">
        <v>0</v>
      </c>
      <c r="E1046" s="43">
        <f t="shared" si="16"/>
        <v>0</v>
      </c>
    </row>
    <row r="1047" spans="1:5" ht="19.899999999999999" hidden="1" customHeight="1">
      <c r="A1047" s="54">
        <v>2160602</v>
      </c>
      <c r="B1047" s="55" t="s">
        <v>108</v>
      </c>
      <c r="C1047" s="145">
        <v>0</v>
      </c>
      <c r="D1047" s="45">
        <v>0</v>
      </c>
      <c r="E1047" s="43">
        <f t="shared" si="16"/>
        <v>0</v>
      </c>
    </row>
    <row r="1048" spans="1:5" ht="19.899999999999999" hidden="1" customHeight="1">
      <c r="A1048" s="54">
        <v>2160603</v>
      </c>
      <c r="B1048" s="55" t="s">
        <v>109</v>
      </c>
      <c r="C1048" s="145">
        <v>0</v>
      </c>
      <c r="D1048" s="45">
        <v>0</v>
      </c>
      <c r="E1048" s="43">
        <f t="shared" si="16"/>
        <v>0</v>
      </c>
    </row>
    <row r="1049" spans="1:5" ht="19.899999999999999" hidden="1" customHeight="1">
      <c r="A1049" s="54">
        <v>2160607</v>
      </c>
      <c r="B1049" s="55" t="s">
        <v>679</v>
      </c>
      <c r="C1049" s="145">
        <v>0</v>
      </c>
      <c r="D1049" s="45">
        <v>0</v>
      </c>
      <c r="E1049" s="43">
        <f t="shared" si="16"/>
        <v>0</v>
      </c>
    </row>
    <row r="1050" spans="1:5" ht="19.899999999999999" customHeight="1">
      <c r="A1050" s="54">
        <v>2160699</v>
      </c>
      <c r="B1050" s="55" t="s">
        <v>680</v>
      </c>
      <c r="C1050" s="145"/>
      <c r="D1050" s="45"/>
      <c r="E1050" s="43">
        <f t="shared" si="16"/>
        <v>0</v>
      </c>
    </row>
    <row r="1051" spans="1:5" ht="19.899999999999999" customHeight="1">
      <c r="A1051" s="56">
        <v>21699</v>
      </c>
      <c r="B1051" s="56" t="s">
        <v>971</v>
      </c>
      <c r="C1051" s="143">
        <f>SUM(C1052:C1053)</f>
        <v>0</v>
      </c>
      <c r="D1051" s="90">
        <f>SUM(D1052:D1053)</f>
        <v>0</v>
      </c>
      <c r="E1051" s="43">
        <f t="shared" si="16"/>
        <v>0</v>
      </c>
    </row>
    <row r="1052" spans="1:5" ht="19.899999999999999" hidden="1" customHeight="1">
      <c r="A1052" s="54">
        <v>2169901</v>
      </c>
      <c r="B1052" s="55" t="s">
        <v>682</v>
      </c>
      <c r="C1052" s="145">
        <v>0</v>
      </c>
      <c r="D1052" s="45">
        <v>0</v>
      </c>
      <c r="E1052" s="43">
        <f t="shared" si="16"/>
        <v>0</v>
      </c>
    </row>
    <row r="1053" spans="1:5" ht="19.899999999999999" customHeight="1">
      <c r="A1053" s="54">
        <v>2169999</v>
      </c>
      <c r="B1053" s="55" t="s">
        <v>681</v>
      </c>
      <c r="C1053" s="145"/>
      <c r="D1053" s="45"/>
      <c r="E1053" s="43">
        <f t="shared" si="16"/>
        <v>0</v>
      </c>
    </row>
    <row r="1054" spans="1:5" ht="19.899999999999999" customHeight="1">
      <c r="A1054" s="56">
        <v>217</v>
      </c>
      <c r="B1054" s="56" t="s">
        <v>972</v>
      </c>
      <c r="C1054" s="143">
        <f>C1055</f>
        <v>0</v>
      </c>
      <c r="D1054" s="90">
        <f>D1055</f>
        <v>0</v>
      </c>
      <c r="E1054" s="43">
        <f t="shared" si="16"/>
        <v>0</v>
      </c>
    </row>
    <row r="1055" spans="1:5" ht="19.899999999999999" customHeight="1">
      <c r="A1055" s="56">
        <v>21799</v>
      </c>
      <c r="B1055" s="56" t="s">
        <v>973</v>
      </c>
      <c r="C1055" s="143">
        <f>C1056</f>
        <v>0</v>
      </c>
      <c r="D1055" s="90">
        <f>D1056</f>
        <v>0</v>
      </c>
      <c r="E1055" s="43">
        <f t="shared" si="16"/>
        <v>0</v>
      </c>
    </row>
    <row r="1056" spans="1:5" ht="19.899999999999999" customHeight="1">
      <c r="A1056" s="54">
        <v>2179901</v>
      </c>
      <c r="B1056" s="55" t="s">
        <v>683</v>
      </c>
      <c r="C1056" s="145"/>
      <c r="D1056" s="45"/>
      <c r="E1056" s="43">
        <f t="shared" si="16"/>
        <v>0</v>
      </c>
    </row>
    <row r="1057" spans="1:5" ht="19.899999999999999" customHeight="1">
      <c r="A1057" s="56">
        <v>220</v>
      </c>
      <c r="B1057" s="56" t="s">
        <v>974</v>
      </c>
      <c r="C1057" s="143">
        <f>SUM(C1058,C1078,C1093)</f>
        <v>0</v>
      </c>
      <c r="D1057" s="90">
        <f>SUM(D1058,D1078,D1093)</f>
        <v>0</v>
      </c>
      <c r="E1057" s="43">
        <f t="shared" si="16"/>
        <v>0</v>
      </c>
    </row>
    <row r="1058" spans="1:5" ht="19.899999999999999" customHeight="1">
      <c r="A1058" s="56">
        <v>22001</v>
      </c>
      <c r="B1058" s="56" t="s">
        <v>975</v>
      </c>
      <c r="C1058" s="143">
        <f>SUM(C1059:C1077)</f>
        <v>0</v>
      </c>
      <c r="D1058" s="90">
        <f>SUM(D1059:D1077)</f>
        <v>0</v>
      </c>
      <c r="E1058" s="43">
        <f t="shared" si="16"/>
        <v>0</v>
      </c>
    </row>
    <row r="1059" spans="1:5" ht="19.899999999999999" customHeight="1">
      <c r="A1059" s="54">
        <v>2200101</v>
      </c>
      <c r="B1059" s="55" t="s">
        <v>107</v>
      </c>
      <c r="C1059" s="145"/>
      <c r="D1059" s="45"/>
      <c r="E1059" s="43">
        <f t="shared" si="16"/>
        <v>0</v>
      </c>
    </row>
    <row r="1060" spans="1:5" ht="19.899999999999999" customHeight="1">
      <c r="A1060" s="54">
        <v>2200102</v>
      </c>
      <c r="B1060" s="55" t="s">
        <v>108</v>
      </c>
      <c r="C1060" s="145"/>
      <c r="D1060" s="45"/>
      <c r="E1060" s="43">
        <f t="shared" si="16"/>
        <v>0</v>
      </c>
    </row>
    <row r="1061" spans="1:5" ht="19.899999999999999" hidden="1" customHeight="1">
      <c r="A1061" s="54">
        <v>2200103</v>
      </c>
      <c r="B1061" s="55" t="s">
        <v>109</v>
      </c>
      <c r="C1061" s="145"/>
      <c r="D1061" s="45"/>
      <c r="E1061" s="43">
        <f t="shared" si="16"/>
        <v>0</v>
      </c>
    </row>
    <row r="1062" spans="1:5" ht="19.899999999999999" hidden="1" customHeight="1">
      <c r="A1062" s="54">
        <v>2200104</v>
      </c>
      <c r="B1062" s="55" t="s">
        <v>684</v>
      </c>
      <c r="C1062" s="145"/>
      <c r="D1062" s="45"/>
      <c r="E1062" s="43">
        <f t="shared" si="16"/>
        <v>0</v>
      </c>
    </row>
    <row r="1063" spans="1:5" ht="19.899999999999999" hidden="1" customHeight="1">
      <c r="A1063" s="54">
        <v>2200105</v>
      </c>
      <c r="B1063" s="55" t="s">
        <v>685</v>
      </c>
      <c r="C1063" s="145"/>
      <c r="D1063" s="45"/>
      <c r="E1063" s="43">
        <f t="shared" si="16"/>
        <v>0</v>
      </c>
    </row>
    <row r="1064" spans="1:5" ht="19.899999999999999" customHeight="1">
      <c r="A1064" s="54">
        <v>2200106</v>
      </c>
      <c r="B1064" s="55" t="s">
        <v>686</v>
      </c>
      <c r="C1064" s="145"/>
      <c r="D1064" s="45"/>
      <c r="E1064" s="43">
        <f t="shared" si="16"/>
        <v>0</v>
      </c>
    </row>
    <row r="1065" spans="1:5" ht="19.899999999999999" hidden="1" customHeight="1">
      <c r="A1065" s="54">
        <v>2200107</v>
      </c>
      <c r="B1065" s="55" t="s">
        <v>687</v>
      </c>
      <c r="C1065" s="145"/>
      <c r="D1065" s="45"/>
      <c r="E1065" s="43">
        <f t="shared" si="16"/>
        <v>0</v>
      </c>
    </row>
    <row r="1066" spans="1:5" ht="19.899999999999999" hidden="1" customHeight="1">
      <c r="A1066" s="54">
        <v>2200108</v>
      </c>
      <c r="B1066" s="55" t="s">
        <v>688</v>
      </c>
      <c r="C1066" s="145"/>
      <c r="D1066" s="45"/>
      <c r="E1066" s="43">
        <f t="shared" si="16"/>
        <v>0</v>
      </c>
    </row>
    <row r="1067" spans="1:5" ht="19.899999999999999" hidden="1" customHeight="1">
      <c r="A1067" s="54">
        <v>2200109</v>
      </c>
      <c r="B1067" s="55" t="s">
        <v>689</v>
      </c>
      <c r="C1067" s="145"/>
      <c r="D1067" s="45"/>
      <c r="E1067" s="43">
        <f t="shared" si="16"/>
        <v>0</v>
      </c>
    </row>
    <row r="1068" spans="1:5" ht="19.899999999999999" customHeight="1">
      <c r="A1068" s="54">
        <v>2200110</v>
      </c>
      <c r="B1068" s="55" t="s">
        <v>690</v>
      </c>
      <c r="C1068" s="145"/>
      <c r="D1068" s="45"/>
      <c r="E1068" s="43">
        <f t="shared" si="16"/>
        <v>0</v>
      </c>
    </row>
    <row r="1069" spans="1:5" ht="19.899999999999999" customHeight="1">
      <c r="A1069" s="54">
        <v>2200111</v>
      </c>
      <c r="B1069" s="55" t="s">
        <v>691</v>
      </c>
      <c r="C1069" s="145"/>
      <c r="D1069" s="45"/>
      <c r="E1069" s="43">
        <f t="shared" si="16"/>
        <v>0</v>
      </c>
    </row>
    <row r="1070" spans="1:5" ht="19.899999999999999" hidden="1" customHeight="1">
      <c r="A1070" s="54">
        <v>2200112</v>
      </c>
      <c r="B1070" s="55" t="s">
        <v>692</v>
      </c>
      <c r="C1070" s="145"/>
      <c r="D1070" s="45"/>
      <c r="E1070" s="43">
        <f t="shared" si="16"/>
        <v>0</v>
      </c>
    </row>
    <row r="1071" spans="1:5" ht="19.899999999999999" hidden="1" customHeight="1">
      <c r="A1071" s="54">
        <v>2200113</v>
      </c>
      <c r="B1071" s="55" t="s">
        <v>693</v>
      </c>
      <c r="C1071" s="145"/>
      <c r="D1071" s="45"/>
      <c r="E1071" s="43">
        <f t="shared" si="16"/>
        <v>0</v>
      </c>
    </row>
    <row r="1072" spans="1:5" ht="19.899999999999999" customHeight="1">
      <c r="A1072" s="54">
        <v>2200114</v>
      </c>
      <c r="B1072" s="55" t="s">
        <v>694</v>
      </c>
      <c r="C1072" s="145"/>
      <c r="D1072" s="45"/>
      <c r="E1072" s="43">
        <f t="shared" si="16"/>
        <v>0</v>
      </c>
    </row>
    <row r="1073" spans="1:5" ht="19.899999999999999" hidden="1" customHeight="1">
      <c r="A1073" s="54">
        <v>2200115</v>
      </c>
      <c r="B1073" s="55" t="s">
        <v>695</v>
      </c>
      <c r="C1073" s="145"/>
      <c r="D1073" s="45"/>
      <c r="E1073" s="43">
        <f t="shared" si="16"/>
        <v>0</v>
      </c>
    </row>
    <row r="1074" spans="1:5" ht="19.899999999999999" hidden="1" customHeight="1">
      <c r="A1074" s="54">
        <v>2200116</v>
      </c>
      <c r="B1074" s="55" t="s">
        <v>696</v>
      </c>
      <c r="C1074" s="145"/>
      <c r="D1074" s="45"/>
      <c r="E1074" s="43">
        <f t="shared" si="16"/>
        <v>0</v>
      </c>
    </row>
    <row r="1075" spans="1:5" ht="19.899999999999999" hidden="1" customHeight="1">
      <c r="A1075" s="54">
        <v>2200119</v>
      </c>
      <c r="B1075" s="55" t="s">
        <v>697</v>
      </c>
      <c r="C1075" s="145"/>
      <c r="D1075" s="45"/>
      <c r="E1075" s="43">
        <f t="shared" si="16"/>
        <v>0</v>
      </c>
    </row>
    <row r="1076" spans="1:5" ht="19.899999999999999" customHeight="1">
      <c r="A1076" s="54">
        <v>2200150</v>
      </c>
      <c r="B1076" s="55" t="s">
        <v>115</v>
      </c>
      <c r="C1076" s="145"/>
      <c r="D1076" s="45"/>
      <c r="E1076" s="43">
        <f t="shared" si="16"/>
        <v>0</v>
      </c>
    </row>
    <row r="1077" spans="1:5" ht="19.899999999999999" customHeight="1">
      <c r="A1077" s="54">
        <v>2200199</v>
      </c>
      <c r="B1077" s="55" t="s">
        <v>698</v>
      </c>
      <c r="C1077" s="158"/>
      <c r="D1077" s="45"/>
      <c r="E1077" s="43">
        <f t="shared" si="16"/>
        <v>0</v>
      </c>
    </row>
    <row r="1078" spans="1:5" ht="19.899999999999999" customHeight="1">
      <c r="A1078" s="56">
        <v>22005</v>
      </c>
      <c r="B1078" s="56" t="s">
        <v>976</v>
      </c>
      <c r="C1078" s="143">
        <f>SUM(C1079:C1092)</f>
        <v>0</v>
      </c>
      <c r="D1078" s="90">
        <f>SUM(D1079:D1092)</f>
        <v>0</v>
      </c>
      <c r="E1078" s="43">
        <f t="shared" si="16"/>
        <v>0</v>
      </c>
    </row>
    <row r="1079" spans="1:5" ht="19.899999999999999" hidden="1" customHeight="1">
      <c r="A1079" s="54">
        <v>2200501</v>
      </c>
      <c r="B1079" s="55" t="s">
        <v>107</v>
      </c>
      <c r="C1079" s="145">
        <v>0</v>
      </c>
      <c r="D1079" s="45">
        <v>0</v>
      </c>
      <c r="E1079" s="43">
        <f t="shared" si="16"/>
        <v>0</v>
      </c>
    </row>
    <row r="1080" spans="1:5" ht="19.899999999999999" hidden="1" customHeight="1">
      <c r="A1080" s="54">
        <v>2200502</v>
      </c>
      <c r="B1080" s="55" t="s">
        <v>108</v>
      </c>
      <c r="C1080" s="145">
        <v>0</v>
      </c>
      <c r="D1080" s="45">
        <v>0</v>
      </c>
      <c r="E1080" s="43">
        <f t="shared" si="16"/>
        <v>0</v>
      </c>
    </row>
    <row r="1081" spans="1:5" ht="19.899999999999999" hidden="1" customHeight="1">
      <c r="A1081" s="54">
        <v>2200503</v>
      </c>
      <c r="B1081" s="55" t="s">
        <v>109</v>
      </c>
      <c r="C1081" s="145">
        <v>0</v>
      </c>
      <c r="D1081" s="45">
        <v>0</v>
      </c>
      <c r="E1081" s="43">
        <f t="shared" si="16"/>
        <v>0</v>
      </c>
    </row>
    <row r="1082" spans="1:5" ht="19.899999999999999" customHeight="1">
      <c r="A1082" s="54">
        <v>2200504</v>
      </c>
      <c r="B1082" s="55" t="s">
        <v>699</v>
      </c>
      <c r="C1082" s="145"/>
      <c r="D1082" s="45"/>
      <c r="E1082" s="43">
        <f t="shared" si="16"/>
        <v>0</v>
      </c>
    </row>
    <row r="1083" spans="1:5" ht="19.899999999999999" hidden="1" customHeight="1">
      <c r="A1083" s="54">
        <v>2200506</v>
      </c>
      <c r="B1083" s="55" t="s">
        <v>700</v>
      </c>
      <c r="C1083" s="145"/>
      <c r="D1083" s="45"/>
      <c r="E1083" s="43">
        <f t="shared" si="16"/>
        <v>0</v>
      </c>
    </row>
    <row r="1084" spans="1:5" ht="19.899999999999999" hidden="1" customHeight="1">
      <c r="A1084" s="54">
        <v>2200507</v>
      </c>
      <c r="B1084" s="55" t="s">
        <v>701</v>
      </c>
      <c r="C1084" s="145"/>
      <c r="D1084" s="45"/>
      <c r="E1084" s="43">
        <f t="shared" si="16"/>
        <v>0</v>
      </c>
    </row>
    <row r="1085" spans="1:5" ht="19.899999999999999" hidden="1" customHeight="1">
      <c r="A1085" s="54">
        <v>2200508</v>
      </c>
      <c r="B1085" s="55" t="s">
        <v>702</v>
      </c>
      <c r="C1085" s="145"/>
      <c r="D1085" s="45"/>
      <c r="E1085" s="43">
        <f t="shared" si="16"/>
        <v>0</v>
      </c>
    </row>
    <row r="1086" spans="1:5" ht="19.899999999999999" customHeight="1">
      <c r="A1086" s="54">
        <v>2200509</v>
      </c>
      <c r="B1086" s="55" t="s">
        <v>703</v>
      </c>
      <c r="C1086" s="145"/>
      <c r="D1086" s="45"/>
      <c r="E1086" s="43">
        <f t="shared" si="16"/>
        <v>0</v>
      </c>
    </row>
    <row r="1087" spans="1:5" ht="19.899999999999999" customHeight="1">
      <c r="A1087" s="54">
        <v>2200510</v>
      </c>
      <c r="B1087" s="55" t="s">
        <v>704</v>
      </c>
      <c r="C1087" s="145"/>
      <c r="D1087" s="45"/>
      <c r="E1087" s="43">
        <f t="shared" si="16"/>
        <v>0</v>
      </c>
    </row>
    <row r="1088" spans="1:5" ht="19.899999999999999" customHeight="1">
      <c r="A1088" s="54">
        <v>2200511</v>
      </c>
      <c r="B1088" s="55" t="s">
        <v>705</v>
      </c>
      <c r="C1088" s="145"/>
      <c r="D1088" s="45"/>
      <c r="E1088" s="43">
        <f t="shared" si="16"/>
        <v>0</v>
      </c>
    </row>
    <row r="1089" spans="1:5" ht="19.899999999999999" hidden="1" customHeight="1">
      <c r="A1089" s="54">
        <v>2200512</v>
      </c>
      <c r="B1089" s="55" t="s">
        <v>706</v>
      </c>
      <c r="C1089" s="145">
        <v>0</v>
      </c>
      <c r="D1089" s="45">
        <v>0</v>
      </c>
      <c r="E1089" s="43">
        <f t="shared" si="16"/>
        <v>0</v>
      </c>
    </row>
    <row r="1090" spans="1:5" ht="19.899999999999999" hidden="1" customHeight="1">
      <c r="A1090" s="54">
        <v>2200513</v>
      </c>
      <c r="B1090" s="55" t="s">
        <v>707</v>
      </c>
      <c r="C1090" s="145">
        <v>0</v>
      </c>
      <c r="D1090" s="45">
        <v>0</v>
      </c>
      <c r="E1090" s="43">
        <f t="shared" si="16"/>
        <v>0</v>
      </c>
    </row>
    <row r="1091" spans="1:5" ht="19.899999999999999" hidden="1" customHeight="1">
      <c r="A1091" s="54">
        <v>2200514</v>
      </c>
      <c r="B1091" s="55" t="s">
        <v>708</v>
      </c>
      <c r="C1091" s="145">
        <v>0</v>
      </c>
      <c r="D1091" s="45">
        <v>0</v>
      </c>
      <c r="E1091" s="43">
        <f t="shared" si="16"/>
        <v>0</v>
      </c>
    </row>
    <row r="1092" spans="1:5" ht="19.899999999999999" hidden="1" customHeight="1">
      <c r="A1092" s="54">
        <v>2200599</v>
      </c>
      <c r="B1092" s="55" t="s">
        <v>709</v>
      </c>
      <c r="C1092" s="145">
        <v>0</v>
      </c>
      <c r="D1092" s="45">
        <v>0</v>
      </c>
      <c r="E1092" s="43">
        <f t="shared" si="16"/>
        <v>0</v>
      </c>
    </row>
    <row r="1093" spans="1:5" ht="19.899999999999999" hidden="1" customHeight="1">
      <c r="A1093" s="56">
        <v>22099</v>
      </c>
      <c r="B1093" s="56" t="s">
        <v>977</v>
      </c>
      <c r="C1093" s="143">
        <f>C1094</f>
        <v>0</v>
      </c>
      <c r="D1093" s="90">
        <f>D1094</f>
        <v>0</v>
      </c>
      <c r="E1093" s="43">
        <f t="shared" si="16"/>
        <v>0</v>
      </c>
    </row>
    <row r="1094" spans="1:5" ht="19.899999999999999" hidden="1" customHeight="1">
      <c r="A1094" s="54">
        <v>2209901</v>
      </c>
      <c r="B1094" s="55" t="s">
        <v>710</v>
      </c>
      <c r="C1094" s="145">
        <v>0</v>
      </c>
      <c r="D1094" s="45"/>
      <c r="E1094" s="43">
        <f t="shared" si="16"/>
        <v>0</v>
      </c>
    </row>
    <row r="1095" spans="1:5" ht="19.899999999999999" customHeight="1">
      <c r="A1095" s="56">
        <v>221</v>
      </c>
      <c r="B1095" s="56" t="s">
        <v>978</v>
      </c>
      <c r="C1095" s="143">
        <f>SUM(C1096,C1105,C1109)</f>
        <v>102.56</v>
      </c>
      <c r="D1095" s="90">
        <f>SUM(D1096,D1105,D1109)</f>
        <v>20</v>
      </c>
      <c r="E1095" s="43">
        <f>E1105</f>
        <v>121</v>
      </c>
    </row>
    <row r="1096" spans="1:5" ht="19.899999999999999" customHeight="1">
      <c r="A1096" s="56">
        <v>22101</v>
      </c>
      <c r="B1096" s="56" t="s">
        <v>979</v>
      </c>
      <c r="C1096" s="143">
        <f>SUM(C1097:C1104)</f>
        <v>0</v>
      </c>
      <c r="D1096" s="90">
        <f>SUM(D1097:D1104)</f>
        <v>0</v>
      </c>
      <c r="E1096" s="43">
        <f>SUM(E1099:E1102)</f>
        <v>0</v>
      </c>
    </row>
    <row r="1097" spans="1:5" ht="19.899999999999999" hidden="1" customHeight="1">
      <c r="A1097" s="54">
        <v>2210101</v>
      </c>
      <c r="B1097" s="55" t="s">
        <v>711</v>
      </c>
      <c r="C1097" s="145">
        <v>0</v>
      </c>
      <c r="D1097" s="45">
        <v>0</v>
      </c>
      <c r="E1097" s="43">
        <f t="shared" ref="E1097:E1159" si="17">C1097+D1097</f>
        <v>0</v>
      </c>
    </row>
    <row r="1098" spans="1:5" ht="19.899999999999999" hidden="1" customHeight="1">
      <c r="A1098" s="54">
        <v>2210102</v>
      </c>
      <c r="B1098" s="55" t="s">
        <v>712</v>
      </c>
      <c r="C1098" s="145">
        <v>0</v>
      </c>
      <c r="D1098" s="45">
        <v>0</v>
      </c>
      <c r="E1098" s="43">
        <f t="shared" si="17"/>
        <v>0</v>
      </c>
    </row>
    <row r="1099" spans="1:5" ht="19.899999999999999" customHeight="1">
      <c r="A1099" s="54">
        <v>2210103</v>
      </c>
      <c r="B1099" s="55" t="s">
        <v>713</v>
      </c>
      <c r="C1099" s="145"/>
      <c r="D1099" s="45"/>
      <c r="E1099" s="43">
        <f t="shared" si="17"/>
        <v>0</v>
      </c>
    </row>
    <row r="1100" spans="1:5" ht="19.899999999999999" hidden="1" customHeight="1">
      <c r="A1100" s="54">
        <v>2210104</v>
      </c>
      <c r="B1100" s="55" t="s">
        <v>714</v>
      </c>
      <c r="C1100" s="145"/>
      <c r="D1100" s="45"/>
      <c r="E1100" s="43">
        <f t="shared" si="17"/>
        <v>0</v>
      </c>
    </row>
    <row r="1101" spans="1:5" ht="19.899999999999999" customHeight="1">
      <c r="A1101" s="54">
        <v>2210105</v>
      </c>
      <c r="B1101" s="55" t="s">
        <v>715</v>
      </c>
      <c r="C1101" s="145"/>
      <c r="D1101" s="45"/>
      <c r="E1101" s="43">
        <f t="shared" si="17"/>
        <v>0</v>
      </c>
    </row>
    <row r="1102" spans="1:5" ht="19.899999999999999" customHeight="1">
      <c r="A1102" s="54">
        <v>2210106</v>
      </c>
      <c r="B1102" s="55" t="s">
        <v>716</v>
      </c>
      <c r="C1102" s="145"/>
      <c r="D1102" s="45"/>
      <c r="E1102" s="43">
        <f t="shared" si="17"/>
        <v>0</v>
      </c>
    </row>
    <row r="1103" spans="1:5" ht="19.899999999999999" hidden="1" customHeight="1">
      <c r="A1103" s="54">
        <v>2210107</v>
      </c>
      <c r="B1103" s="55" t="s">
        <v>527</v>
      </c>
      <c r="C1103" s="145">
        <v>0</v>
      </c>
      <c r="D1103" s="45">
        <v>0</v>
      </c>
      <c r="E1103" s="43">
        <f t="shared" si="17"/>
        <v>0</v>
      </c>
    </row>
    <row r="1104" spans="1:5" ht="19.899999999999999" hidden="1" customHeight="1">
      <c r="A1104" s="54">
        <v>2210199</v>
      </c>
      <c r="B1104" s="55" t="s">
        <v>717</v>
      </c>
      <c r="C1104" s="145">
        <v>0</v>
      </c>
      <c r="D1104" s="45">
        <v>0</v>
      </c>
      <c r="E1104" s="43">
        <f t="shared" si="17"/>
        <v>0</v>
      </c>
    </row>
    <row r="1105" spans="1:5" ht="19.899999999999999" customHeight="1">
      <c r="A1105" s="56">
        <v>22102</v>
      </c>
      <c r="B1105" s="56" t="s">
        <v>980</v>
      </c>
      <c r="C1105" s="143">
        <f>SUM(C1106:C1108)</f>
        <v>102.56</v>
      </c>
      <c r="D1105" s="90">
        <f>SUM(D1106:D1108)</f>
        <v>20</v>
      </c>
      <c r="E1105" s="43">
        <f>E1106</f>
        <v>121</v>
      </c>
    </row>
    <row r="1106" spans="1:5" ht="19.899999999999999" customHeight="1">
      <c r="A1106" s="54">
        <v>2210201</v>
      </c>
      <c r="B1106" s="55" t="s">
        <v>1111</v>
      </c>
      <c r="C1106" s="159">
        <v>102.56</v>
      </c>
      <c r="D1106" s="45">
        <v>20</v>
      </c>
      <c r="E1106" s="43">
        <v>121</v>
      </c>
    </row>
    <row r="1107" spans="1:5" ht="19.899999999999999" hidden="1" customHeight="1">
      <c r="A1107" s="54">
        <v>2210202</v>
      </c>
      <c r="B1107" s="55" t="s">
        <v>62</v>
      </c>
      <c r="C1107" s="145">
        <v>0</v>
      </c>
      <c r="D1107" s="45">
        <v>0</v>
      </c>
      <c r="E1107" s="43">
        <f t="shared" si="17"/>
        <v>0</v>
      </c>
    </row>
    <row r="1108" spans="1:5" ht="19.899999999999999" hidden="1" customHeight="1">
      <c r="A1108" s="54">
        <v>2210203</v>
      </c>
      <c r="B1108" s="55" t="s">
        <v>63</v>
      </c>
      <c r="C1108" s="145">
        <v>0</v>
      </c>
      <c r="D1108" s="45">
        <v>0</v>
      </c>
      <c r="E1108" s="43">
        <f t="shared" si="17"/>
        <v>0</v>
      </c>
    </row>
    <row r="1109" spans="1:5" ht="19.899999999999999" customHeight="1">
      <c r="A1109" s="56">
        <v>22103</v>
      </c>
      <c r="B1109" s="56" t="s">
        <v>981</v>
      </c>
      <c r="C1109" s="143">
        <f>SUM(C1110:C1112)</f>
        <v>0</v>
      </c>
      <c r="D1109" s="90">
        <f>SUM(D1110:D1112)</f>
        <v>0</v>
      </c>
      <c r="E1109" s="138" t="s">
        <v>1118</v>
      </c>
    </row>
    <row r="1110" spans="1:5" ht="19.899999999999999" hidden="1" customHeight="1">
      <c r="A1110" s="54">
        <v>2210301</v>
      </c>
      <c r="B1110" s="55" t="s">
        <v>718</v>
      </c>
      <c r="C1110" s="145">
        <v>0</v>
      </c>
      <c r="D1110" s="45">
        <v>0</v>
      </c>
      <c r="E1110" s="43">
        <f t="shared" si="17"/>
        <v>0</v>
      </c>
    </row>
    <row r="1111" spans="1:5" ht="19.899999999999999" customHeight="1">
      <c r="A1111" s="54">
        <v>2210302</v>
      </c>
      <c r="B1111" s="55" t="s">
        <v>719</v>
      </c>
      <c r="C1111" s="145"/>
      <c r="D1111" s="45"/>
      <c r="E1111" s="43">
        <f t="shared" si="17"/>
        <v>0</v>
      </c>
    </row>
    <row r="1112" spans="1:5" ht="19.899999999999999" customHeight="1">
      <c r="A1112" s="54">
        <v>2210399</v>
      </c>
      <c r="B1112" s="55" t="s">
        <v>720</v>
      </c>
      <c r="C1112" s="145"/>
      <c r="D1112" s="45"/>
      <c r="E1112" s="43">
        <f t="shared" si="17"/>
        <v>0</v>
      </c>
    </row>
    <row r="1113" spans="1:5" ht="19.899999999999999" customHeight="1">
      <c r="A1113" s="56">
        <v>222</v>
      </c>
      <c r="B1113" s="56" t="s">
        <v>982</v>
      </c>
      <c r="C1113" s="143">
        <f>SUM(C1114,C1129,C1143)</f>
        <v>0</v>
      </c>
      <c r="D1113" s="90">
        <f>SUM(D1114,D1129,D1143)</f>
        <v>0</v>
      </c>
      <c r="E1113" s="43">
        <f t="shared" si="17"/>
        <v>0</v>
      </c>
    </row>
    <row r="1114" spans="1:5" ht="19.899999999999999" customHeight="1">
      <c r="A1114" s="56">
        <v>22201</v>
      </c>
      <c r="B1114" s="56" t="s">
        <v>983</v>
      </c>
      <c r="C1114" s="143">
        <f>SUM(C1115:C1128)</f>
        <v>0</v>
      </c>
      <c r="D1114" s="90">
        <f>SUM(D1115:D1128)</f>
        <v>0</v>
      </c>
      <c r="E1114" s="43">
        <f t="shared" si="17"/>
        <v>0</v>
      </c>
    </row>
    <row r="1115" spans="1:5" ht="19.899999999999999" customHeight="1">
      <c r="A1115" s="54">
        <v>2220101</v>
      </c>
      <c r="B1115" s="55" t="s">
        <v>984</v>
      </c>
      <c r="C1115" s="145"/>
      <c r="D1115" s="45"/>
      <c r="E1115" s="43">
        <f t="shared" si="17"/>
        <v>0</v>
      </c>
    </row>
    <row r="1116" spans="1:5" ht="19.899999999999999" customHeight="1">
      <c r="A1116" s="54">
        <v>2220102</v>
      </c>
      <c r="B1116" s="55" t="s">
        <v>108</v>
      </c>
      <c r="C1116" s="145"/>
      <c r="D1116" s="45"/>
      <c r="E1116" s="43">
        <f t="shared" si="17"/>
        <v>0</v>
      </c>
    </row>
    <row r="1117" spans="1:5" ht="19.899999999999999" hidden="1" customHeight="1">
      <c r="A1117" s="54">
        <v>2220103</v>
      </c>
      <c r="B1117" s="55" t="s">
        <v>109</v>
      </c>
      <c r="C1117" s="145"/>
      <c r="D1117" s="45"/>
      <c r="E1117" s="43">
        <f t="shared" si="17"/>
        <v>0</v>
      </c>
    </row>
    <row r="1118" spans="1:5" ht="19.899999999999999" hidden="1" customHeight="1">
      <c r="A1118" s="54">
        <v>2220104</v>
      </c>
      <c r="B1118" s="55" t="s">
        <v>721</v>
      </c>
      <c r="C1118" s="145"/>
      <c r="D1118" s="45"/>
      <c r="E1118" s="43">
        <f t="shared" si="17"/>
        <v>0</v>
      </c>
    </row>
    <row r="1119" spans="1:5" ht="19.899999999999999" hidden="1" customHeight="1">
      <c r="A1119" s="54">
        <v>2220105</v>
      </c>
      <c r="B1119" s="55" t="s">
        <v>722</v>
      </c>
      <c r="C1119" s="145"/>
      <c r="D1119" s="45"/>
      <c r="E1119" s="43">
        <f t="shared" si="17"/>
        <v>0</v>
      </c>
    </row>
    <row r="1120" spans="1:5" ht="19.899999999999999" customHeight="1">
      <c r="A1120" s="54">
        <v>2220106</v>
      </c>
      <c r="B1120" s="55" t="s">
        <v>723</v>
      </c>
      <c r="C1120" s="145"/>
      <c r="D1120" s="45"/>
      <c r="E1120" s="43">
        <f t="shared" si="17"/>
        <v>0</v>
      </c>
    </row>
    <row r="1121" spans="1:5" ht="19.899999999999999" hidden="1" customHeight="1">
      <c r="A1121" s="54">
        <v>2220107</v>
      </c>
      <c r="B1121" s="55" t="s">
        <v>724</v>
      </c>
      <c r="C1121" s="145"/>
      <c r="D1121" s="45"/>
      <c r="E1121" s="43">
        <f t="shared" si="17"/>
        <v>0</v>
      </c>
    </row>
    <row r="1122" spans="1:5" ht="19.899999999999999" hidden="1" customHeight="1">
      <c r="A1122" s="54">
        <v>2220112</v>
      </c>
      <c r="B1122" s="55" t="s">
        <v>725</v>
      </c>
      <c r="C1122" s="145"/>
      <c r="D1122" s="45"/>
      <c r="E1122" s="43">
        <f t="shared" si="17"/>
        <v>0</v>
      </c>
    </row>
    <row r="1123" spans="1:5" ht="19.899999999999999" hidden="1" customHeight="1">
      <c r="A1123" s="54">
        <v>2220113</v>
      </c>
      <c r="B1123" s="55" t="s">
        <v>726</v>
      </c>
      <c r="C1123" s="145"/>
      <c r="D1123" s="45"/>
      <c r="E1123" s="43">
        <f t="shared" si="17"/>
        <v>0</v>
      </c>
    </row>
    <row r="1124" spans="1:5" ht="19.899999999999999" hidden="1" customHeight="1">
      <c r="A1124" s="54">
        <v>2220114</v>
      </c>
      <c r="B1124" s="55" t="s">
        <v>727</v>
      </c>
      <c r="C1124" s="145"/>
      <c r="D1124" s="45"/>
      <c r="E1124" s="43">
        <f t="shared" si="17"/>
        <v>0</v>
      </c>
    </row>
    <row r="1125" spans="1:5" ht="19.899999999999999" hidden="1" customHeight="1">
      <c r="A1125" s="54">
        <v>2220115</v>
      </c>
      <c r="B1125" s="55" t="s">
        <v>728</v>
      </c>
      <c r="C1125" s="145"/>
      <c r="D1125" s="45"/>
      <c r="E1125" s="43">
        <f t="shared" si="17"/>
        <v>0</v>
      </c>
    </row>
    <row r="1126" spans="1:5" ht="19.899999999999999" hidden="1" customHeight="1">
      <c r="A1126" s="54">
        <v>2220118</v>
      </c>
      <c r="B1126" s="55" t="s">
        <v>729</v>
      </c>
      <c r="C1126" s="145"/>
      <c r="D1126" s="45"/>
      <c r="E1126" s="43">
        <f t="shared" si="17"/>
        <v>0</v>
      </c>
    </row>
    <row r="1127" spans="1:5" ht="19.899999999999999" customHeight="1">
      <c r="A1127" s="54">
        <v>2220150</v>
      </c>
      <c r="B1127" s="55" t="s">
        <v>115</v>
      </c>
      <c r="C1127" s="145"/>
      <c r="D1127" s="45"/>
      <c r="E1127" s="43">
        <f t="shared" si="17"/>
        <v>0</v>
      </c>
    </row>
    <row r="1128" spans="1:5" ht="19.899999999999999" customHeight="1">
      <c r="A1128" s="54">
        <v>2220199</v>
      </c>
      <c r="B1128" s="55" t="s">
        <v>730</v>
      </c>
      <c r="C1128" s="145"/>
      <c r="D1128" s="45"/>
      <c r="E1128" s="43">
        <f t="shared" si="17"/>
        <v>0</v>
      </c>
    </row>
    <row r="1129" spans="1:5" ht="19.899999999999999" hidden="1" customHeight="1">
      <c r="A1129" s="56">
        <v>22202</v>
      </c>
      <c r="B1129" s="56" t="s">
        <v>985</v>
      </c>
      <c r="C1129" s="143">
        <f>SUM(C1130:C1142)</f>
        <v>0</v>
      </c>
      <c r="D1129" s="90">
        <f>SUM(D1130:D1142)</f>
        <v>0</v>
      </c>
      <c r="E1129" s="43">
        <f t="shared" si="17"/>
        <v>0</v>
      </c>
    </row>
    <row r="1130" spans="1:5" ht="19.899999999999999" hidden="1" customHeight="1">
      <c r="A1130" s="54">
        <v>2220201</v>
      </c>
      <c r="B1130" s="55" t="s">
        <v>107</v>
      </c>
      <c r="C1130" s="145">
        <v>0</v>
      </c>
      <c r="D1130" s="45"/>
      <c r="E1130" s="43">
        <f t="shared" si="17"/>
        <v>0</v>
      </c>
    </row>
    <row r="1131" spans="1:5" ht="19.899999999999999" hidden="1" customHeight="1">
      <c r="A1131" s="54">
        <v>2220202</v>
      </c>
      <c r="B1131" s="55" t="s">
        <v>108</v>
      </c>
      <c r="C1131" s="145">
        <v>0</v>
      </c>
      <c r="D1131" s="45"/>
      <c r="E1131" s="43">
        <f t="shared" si="17"/>
        <v>0</v>
      </c>
    </row>
    <row r="1132" spans="1:5" ht="19.899999999999999" hidden="1" customHeight="1">
      <c r="A1132" s="54">
        <v>2220203</v>
      </c>
      <c r="B1132" s="55" t="s">
        <v>109</v>
      </c>
      <c r="C1132" s="145">
        <v>0</v>
      </c>
      <c r="D1132" s="45"/>
      <c r="E1132" s="43">
        <f t="shared" si="17"/>
        <v>0</v>
      </c>
    </row>
    <row r="1133" spans="1:5" ht="19.899999999999999" hidden="1" customHeight="1">
      <c r="A1133" s="54">
        <v>2220204</v>
      </c>
      <c r="B1133" s="55" t="s">
        <v>731</v>
      </c>
      <c r="C1133" s="145">
        <v>0</v>
      </c>
      <c r="D1133" s="45"/>
      <c r="E1133" s="43">
        <f t="shared" si="17"/>
        <v>0</v>
      </c>
    </row>
    <row r="1134" spans="1:5" ht="19.899999999999999" hidden="1" customHeight="1">
      <c r="A1134" s="54">
        <v>2220205</v>
      </c>
      <c r="B1134" s="55" t="s">
        <v>732</v>
      </c>
      <c r="C1134" s="145">
        <v>0</v>
      </c>
      <c r="D1134" s="45"/>
      <c r="E1134" s="43">
        <f t="shared" si="17"/>
        <v>0</v>
      </c>
    </row>
    <row r="1135" spans="1:5" ht="19.899999999999999" hidden="1" customHeight="1">
      <c r="A1135" s="54">
        <v>2220206</v>
      </c>
      <c r="B1135" s="55" t="s">
        <v>733</v>
      </c>
      <c r="C1135" s="145">
        <v>0</v>
      </c>
      <c r="D1135" s="45"/>
      <c r="E1135" s="43">
        <f t="shared" si="17"/>
        <v>0</v>
      </c>
    </row>
    <row r="1136" spans="1:5" ht="19.899999999999999" hidden="1" customHeight="1">
      <c r="A1136" s="54">
        <v>2220207</v>
      </c>
      <c r="B1136" s="55" t="s">
        <v>734</v>
      </c>
      <c r="C1136" s="145">
        <v>0</v>
      </c>
      <c r="D1136" s="45"/>
      <c r="E1136" s="43">
        <f t="shared" si="17"/>
        <v>0</v>
      </c>
    </row>
    <row r="1137" spans="1:5" ht="19.899999999999999" hidden="1" customHeight="1">
      <c r="A1137" s="54">
        <v>2220209</v>
      </c>
      <c r="B1137" s="55" t="s">
        <v>735</v>
      </c>
      <c r="C1137" s="145">
        <v>0</v>
      </c>
      <c r="D1137" s="45"/>
      <c r="E1137" s="43">
        <f t="shared" si="17"/>
        <v>0</v>
      </c>
    </row>
    <row r="1138" spans="1:5" ht="19.899999999999999" hidden="1" customHeight="1">
      <c r="A1138" s="54">
        <v>2220210</v>
      </c>
      <c r="B1138" s="55" t="s">
        <v>736</v>
      </c>
      <c r="C1138" s="145">
        <v>0</v>
      </c>
      <c r="D1138" s="45"/>
      <c r="E1138" s="43">
        <f t="shared" si="17"/>
        <v>0</v>
      </c>
    </row>
    <row r="1139" spans="1:5" ht="19.899999999999999" hidden="1" customHeight="1">
      <c r="A1139" s="54">
        <v>2220211</v>
      </c>
      <c r="B1139" s="55" t="s">
        <v>737</v>
      </c>
      <c r="C1139" s="145">
        <v>0</v>
      </c>
      <c r="D1139" s="45"/>
      <c r="E1139" s="43">
        <f t="shared" si="17"/>
        <v>0</v>
      </c>
    </row>
    <row r="1140" spans="1:5" ht="19.899999999999999" hidden="1" customHeight="1">
      <c r="A1140" s="54">
        <v>2220212</v>
      </c>
      <c r="B1140" s="55" t="s">
        <v>738</v>
      </c>
      <c r="C1140" s="145">
        <v>0</v>
      </c>
      <c r="D1140" s="45"/>
      <c r="E1140" s="43">
        <f t="shared" si="17"/>
        <v>0</v>
      </c>
    </row>
    <row r="1141" spans="1:5" ht="19.899999999999999" hidden="1" customHeight="1">
      <c r="A1141" s="54">
        <v>2220250</v>
      </c>
      <c r="B1141" s="55" t="s">
        <v>115</v>
      </c>
      <c r="C1141" s="145">
        <v>0</v>
      </c>
      <c r="D1141" s="45"/>
      <c r="E1141" s="43">
        <f t="shared" si="17"/>
        <v>0</v>
      </c>
    </row>
    <row r="1142" spans="1:5" ht="19.899999999999999" hidden="1" customHeight="1">
      <c r="A1142" s="54">
        <v>2220299</v>
      </c>
      <c r="B1142" s="55" t="s">
        <v>739</v>
      </c>
      <c r="C1142" s="145">
        <v>0</v>
      </c>
      <c r="D1142" s="45"/>
      <c r="E1142" s="43">
        <f t="shared" si="17"/>
        <v>0</v>
      </c>
    </row>
    <row r="1143" spans="1:5" ht="19.899999999999999" customHeight="1">
      <c r="A1143" s="56">
        <v>22204</v>
      </c>
      <c r="B1143" s="56" t="s">
        <v>986</v>
      </c>
      <c r="C1143" s="143">
        <f>SUM(C1144:C1148)</f>
        <v>0</v>
      </c>
      <c r="D1143" s="90">
        <f>SUM(D1144:D1148)</f>
        <v>0</v>
      </c>
      <c r="E1143" s="43">
        <f t="shared" si="17"/>
        <v>0</v>
      </c>
    </row>
    <row r="1144" spans="1:5" ht="19.899999999999999" customHeight="1">
      <c r="A1144" s="54">
        <v>2220401</v>
      </c>
      <c r="B1144" s="55" t="s">
        <v>740</v>
      </c>
      <c r="C1144" s="145"/>
      <c r="D1144" s="45"/>
      <c r="E1144" s="43">
        <f t="shared" si="17"/>
        <v>0</v>
      </c>
    </row>
    <row r="1145" spans="1:5" ht="19.899999999999999" customHeight="1">
      <c r="A1145" s="54">
        <v>2220402</v>
      </c>
      <c r="B1145" s="55" t="s">
        <v>741</v>
      </c>
      <c r="C1145" s="145"/>
      <c r="D1145" s="45"/>
      <c r="E1145" s="43">
        <f t="shared" si="17"/>
        <v>0</v>
      </c>
    </row>
    <row r="1146" spans="1:5" ht="19.899999999999999" customHeight="1">
      <c r="A1146" s="54">
        <v>2220403</v>
      </c>
      <c r="B1146" s="55" t="s">
        <v>742</v>
      </c>
      <c r="C1146" s="145"/>
      <c r="D1146" s="45"/>
      <c r="E1146" s="43">
        <f t="shared" si="17"/>
        <v>0</v>
      </c>
    </row>
    <row r="1147" spans="1:5" ht="19.899999999999999" hidden="1" customHeight="1">
      <c r="A1147" s="54">
        <v>2220404</v>
      </c>
      <c r="B1147" s="55" t="s">
        <v>743</v>
      </c>
      <c r="C1147" s="145"/>
      <c r="D1147" s="45"/>
      <c r="E1147" s="43">
        <f t="shared" si="17"/>
        <v>0</v>
      </c>
    </row>
    <row r="1148" spans="1:5" ht="19.899999999999999" customHeight="1">
      <c r="A1148" s="54">
        <v>2220499</v>
      </c>
      <c r="B1148" s="55" t="s">
        <v>744</v>
      </c>
      <c r="C1148" s="145"/>
      <c r="D1148" s="45"/>
      <c r="E1148" s="43">
        <f t="shared" si="17"/>
        <v>0</v>
      </c>
    </row>
    <row r="1149" spans="1:5" ht="19.899999999999999" customHeight="1">
      <c r="A1149" s="56">
        <v>227</v>
      </c>
      <c r="B1149" s="56" t="s">
        <v>987</v>
      </c>
      <c r="C1149" s="143"/>
      <c r="D1149" s="103"/>
      <c r="E1149" s="43">
        <f t="shared" si="17"/>
        <v>0</v>
      </c>
    </row>
    <row r="1150" spans="1:5" ht="19.899999999999999" customHeight="1">
      <c r="A1150" s="56">
        <v>229</v>
      </c>
      <c r="B1150" s="56" t="s">
        <v>988</v>
      </c>
      <c r="C1150" s="143">
        <f>SUM(C1151,C1152)</f>
        <v>252.37</v>
      </c>
      <c r="D1150" s="103">
        <f>SUM(D1151,D1152)</f>
        <v>0</v>
      </c>
      <c r="E1150" s="43">
        <f>SUM(E1151:E1152)</f>
        <v>0</v>
      </c>
    </row>
    <row r="1151" spans="1:5" ht="19.899999999999999" customHeight="1">
      <c r="A1151" s="56">
        <v>22902</v>
      </c>
      <c r="B1151" s="56" t="s">
        <v>989</v>
      </c>
      <c r="C1151" s="153"/>
      <c r="D1151" s="96"/>
      <c r="E1151" s="43">
        <f t="shared" si="17"/>
        <v>0</v>
      </c>
    </row>
    <row r="1152" spans="1:5" ht="19.899999999999999" customHeight="1">
      <c r="A1152" s="56">
        <v>22999</v>
      </c>
      <c r="B1152" s="56" t="s">
        <v>990</v>
      </c>
      <c r="C1152" s="153">
        <f>C1153</f>
        <v>252.37</v>
      </c>
      <c r="D1152" s="96">
        <f>D1153</f>
        <v>0</v>
      </c>
      <c r="E1152" s="43">
        <f>E1153</f>
        <v>0</v>
      </c>
    </row>
    <row r="1153" spans="1:5" ht="19.899999999999999" customHeight="1">
      <c r="A1153" s="54">
        <v>2299901</v>
      </c>
      <c r="B1153" s="55" t="s">
        <v>96</v>
      </c>
      <c r="C1153" s="145">
        <v>252.37</v>
      </c>
      <c r="D1153" s="45"/>
      <c r="E1153" s="43">
        <v>0</v>
      </c>
    </row>
    <row r="1154" spans="1:5" ht="19.899999999999999" customHeight="1">
      <c r="A1154" s="56">
        <v>232</v>
      </c>
      <c r="B1154" s="56" t="s">
        <v>991</v>
      </c>
      <c r="C1154" s="143">
        <f>C1155</f>
        <v>0</v>
      </c>
      <c r="D1154" s="90">
        <f>D1155</f>
        <v>0</v>
      </c>
      <c r="E1154" s="43">
        <f t="shared" si="17"/>
        <v>0</v>
      </c>
    </row>
    <row r="1155" spans="1:5" ht="19.899999999999999" customHeight="1">
      <c r="A1155" s="56">
        <v>23203</v>
      </c>
      <c r="B1155" s="56" t="s">
        <v>992</v>
      </c>
      <c r="C1155" s="143">
        <f>SUM(C1156:C1157)</f>
        <v>0</v>
      </c>
      <c r="D1155" s="90">
        <f>SUM(D1156:D1157)</f>
        <v>0</v>
      </c>
      <c r="E1155" s="43">
        <f t="shared" si="17"/>
        <v>0</v>
      </c>
    </row>
    <row r="1156" spans="1:5" ht="19.899999999999999" customHeight="1">
      <c r="A1156" s="54">
        <v>2320301</v>
      </c>
      <c r="B1156" s="55" t="s">
        <v>746</v>
      </c>
      <c r="C1156" s="145"/>
      <c r="D1156" s="45"/>
      <c r="E1156" s="43">
        <f t="shared" si="17"/>
        <v>0</v>
      </c>
    </row>
    <row r="1157" spans="1:5" ht="19.899999999999999" hidden="1" customHeight="1">
      <c r="A1157" s="54">
        <v>2320304</v>
      </c>
      <c r="B1157" s="55" t="s">
        <v>747</v>
      </c>
      <c r="C1157" s="145">
        <v>0</v>
      </c>
      <c r="D1157" s="45"/>
      <c r="E1157" s="43">
        <f t="shared" si="17"/>
        <v>0</v>
      </c>
    </row>
    <row r="1158" spans="1:5" ht="19.899999999999999" customHeight="1">
      <c r="A1158" s="56">
        <v>233</v>
      </c>
      <c r="B1158" s="56" t="s">
        <v>993</v>
      </c>
      <c r="C1158" s="143">
        <f>C1159</f>
        <v>0</v>
      </c>
      <c r="D1158" s="90">
        <f>D1159</f>
        <v>0</v>
      </c>
      <c r="E1158" s="43">
        <f t="shared" si="17"/>
        <v>0</v>
      </c>
    </row>
    <row r="1159" spans="1:5" ht="19.899999999999999" customHeight="1">
      <c r="A1159" s="56">
        <v>23303</v>
      </c>
      <c r="B1159" s="56" t="s">
        <v>994</v>
      </c>
      <c r="C1159" s="143"/>
      <c r="D1159" s="90"/>
      <c r="E1159" s="43">
        <f t="shared" si="17"/>
        <v>0</v>
      </c>
    </row>
    <row r="1160" spans="1:5" ht="19.899999999999999" customHeight="1">
      <c r="A1160" s="76" t="s">
        <v>1041</v>
      </c>
      <c r="B1160" s="56"/>
      <c r="C1160" s="152">
        <f>C1161+C1162</f>
        <v>0</v>
      </c>
      <c r="D1160" s="84">
        <f>D1161+D1162</f>
        <v>0</v>
      </c>
      <c r="E1160" s="43">
        <f t="shared" ref="E1160:E1171" si="18">C1160+D1160</f>
        <v>0</v>
      </c>
    </row>
    <row r="1161" spans="1:5" ht="19.899999999999999" customHeight="1">
      <c r="A1161" s="54">
        <v>2300601</v>
      </c>
      <c r="B1161" s="77" t="s">
        <v>1034</v>
      </c>
      <c r="C1161" s="145"/>
      <c r="D1161" s="45"/>
      <c r="E1161" s="43">
        <f t="shared" si="18"/>
        <v>0</v>
      </c>
    </row>
    <row r="1162" spans="1:5" ht="19.899999999999999" customHeight="1">
      <c r="A1162" s="54">
        <v>2300602</v>
      </c>
      <c r="B1162" s="77" t="s">
        <v>1112</v>
      </c>
      <c r="C1162" s="145"/>
      <c r="D1162" s="45"/>
      <c r="E1162" s="43">
        <f t="shared" si="18"/>
        <v>0</v>
      </c>
    </row>
    <row r="1163" spans="1:5" ht="19.899999999999999" customHeight="1">
      <c r="A1163" s="54"/>
      <c r="B1163" s="55" t="s">
        <v>995</v>
      </c>
      <c r="C1163" s="145"/>
      <c r="D1163" s="45"/>
      <c r="E1163" s="43">
        <f t="shared" si="18"/>
        <v>0</v>
      </c>
    </row>
    <row r="1164" spans="1:5" ht="19.899999999999999" customHeight="1">
      <c r="A1164" s="54"/>
      <c r="B1164" s="77" t="s">
        <v>1040</v>
      </c>
      <c r="C1164" s="145"/>
      <c r="D1164" s="45"/>
      <c r="E1164" s="43">
        <f t="shared" si="18"/>
        <v>0</v>
      </c>
    </row>
    <row r="1165" spans="1:5" ht="19.899999999999999" customHeight="1">
      <c r="A1165" s="54"/>
      <c r="B1165" s="77" t="s">
        <v>1044</v>
      </c>
      <c r="C1165" s="145"/>
      <c r="D1165" s="45"/>
      <c r="E1165" s="43">
        <f t="shared" si="18"/>
        <v>0</v>
      </c>
    </row>
    <row r="1166" spans="1:5" ht="19.899999999999999" customHeight="1">
      <c r="A1166" s="76" t="s">
        <v>1051</v>
      </c>
      <c r="B1166" s="56"/>
      <c r="C1166" s="152">
        <f>C1167</f>
        <v>0</v>
      </c>
      <c r="D1166" s="84">
        <f>D1167</f>
        <v>0</v>
      </c>
      <c r="E1166" s="43">
        <f t="shared" si="18"/>
        <v>0</v>
      </c>
    </row>
    <row r="1167" spans="1:5" ht="19.899999999999999" customHeight="1">
      <c r="A1167" s="56">
        <v>23103</v>
      </c>
      <c r="B1167" s="56" t="s">
        <v>1035</v>
      </c>
      <c r="C1167" s="145"/>
      <c r="D1167" s="45"/>
      <c r="E1167" s="43">
        <f t="shared" si="18"/>
        <v>0</v>
      </c>
    </row>
    <row r="1168" spans="1:5" ht="19.899999999999999" customHeight="1">
      <c r="A1168" s="54">
        <v>2310301</v>
      </c>
      <c r="B1168" s="55" t="s">
        <v>745</v>
      </c>
      <c r="C1168" s="145"/>
      <c r="D1168" s="45"/>
      <c r="E1168" s="43">
        <f t="shared" si="18"/>
        <v>0</v>
      </c>
    </row>
    <row r="1169" spans="1:5" ht="19.899999999999999" customHeight="1">
      <c r="A1169" s="92" t="s">
        <v>1055</v>
      </c>
      <c r="B1169" s="93"/>
      <c r="C1169" s="145"/>
      <c r="D1169" s="45"/>
      <c r="E1169" s="43">
        <f t="shared" si="18"/>
        <v>0</v>
      </c>
    </row>
    <row r="1170" spans="1:5" ht="19.899999999999999" customHeight="1">
      <c r="A1170" s="54">
        <v>23009</v>
      </c>
      <c r="B1170" s="94" t="s">
        <v>1056</v>
      </c>
      <c r="C1170" s="145"/>
      <c r="D1170" s="45"/>
      <c r="E1170" s="43">
        <f t="shared" si="18"/>
        <v>0</v>
      </c>
    </row>
    <row r="1171" spans="1:5" s="15" customFormat="1" ht="19.899999999999999" customHeight="1">
      <c r="A1171" s="71" t="s">
        <v>1050</v>
      </c>
      <c r="B1171" s="58"/>
      <c r="C1171" s="152"/>
      <c r="D1171" s="51"/>
      <c r="E1171" s="43">
        <f t="shared" si="18"/>
        <v>0</v>
      </c>
    </row>
    <row r="1172" spans="1:5" ht="19.899999999999999" customHeight="1">
      <c r="A1172" s="179" t="s">
        <v>996</v>
      </c>
      <c r="B1172" s="179"/>
      <c r="C1172" s="152">
        <f>一般预算收入!C56</f>
        <v>10953</v>
      </c>
      <c r="D1172" s="31">
        <f>一般预算收入!D56</f>
        <v>2369</v>
      </c>
      <c r="E1172" s="43">
        <f>E5+E1166+E1160</f>
        <v>12927.07</v>
      </c>
    </row>
  </sheetData>
  <sheetProtection formatCells="0"/>
  <mergeCells count="2">
    <mergeCell ref="A1172:B1172"/>
    <mergeCell ref="A2:E2"/>
  </mergeCells>
  <phoneticPr fontId="3" type="noConversion"/>
  <dataValidations count="1">
    <dataValidation type="whole" allowBlank="1" showInputMessage="1" showErrorMessage="1" error="请输入整数！" sqref="D405 C246:D246 D152 C528:D530 C230:D230 C197:D197 C155:D155 C147:D147 C139:D139 C134:D134 C149:D150 C503:D503 C447:D447 C429:D429 C421:D421 C423:D423 C419:D419 C148 C357:D357 C505:D505 C510:D510 C277:D277 C6:D6 D140 C135:C138 C151:C153 C140:C142 D610">
      <formula1>-100000000</formula1>
      <formula2>100000000</formula2>
    </dataValidation>
  </dataValidations>
  <printOptions horizontalCentered="1"/>
  <pageMargins left="0" right="0" top="0.39370078740157483" bottom="0.39370078740157483" header="0" footer="0.19685039370078741"/>
  <pageSetup paperSize="9" orientation="portrait" r:id="rId1"/>
  <headerFooter alignWithMargins="0">
    <oddFooter>&amp;C第 &amp;P 页，共 &amp;N 页</oddFooter>
  </headerFooter>
  <ignoredErrors>
    <ignoredError sqref="D129 D140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6"/>
  <sheetViews>
    <sheetView workbookViewId="0">
      <pane xSplit="2" ySplit="5" topLeftCell="C6" activePane="bottomRight" state="frozen"/>
      <selection activeCell="A37" sqref="A37:IV45"/>
      <selection pane="topRight" activeCell="A37" sqref="A37:IV45"/>
      <selection pane="bottomLeft" activeCell="A37" sqref="A37:IV45"/>
      <selection pane="bottomRight" activeCell="A2" sqref="A2:E2"/>
    </sheetView>
  </sheetViews>
  <sheetFormatPr defaultColWidth="9" defaultRowHeight="14.25"/>
  <cols>
    <col min="1" max="1" width="7.75" style="9" customWidth="1"/>
    <col min="2" max="2" width="34" style="9" customWidth="1"/>
    <col min="3" max="3" width="13.875" style="9" customWidth="1"/>
    <col min="4" max="4" width="11.625" style="9" customWidth="1"/>
    <col min="5" max="5" width="12.125" style="9" customWidth="1"/>
    <col min="6" max="16384" width="9" style="9"/>
  </cols>
  <sheetData>
    <row r="1" spans="1:5">
      <c r="A1" s="8"/>
    </row>
    <row r="2" spans="1:5" ht="25.5">
      <c r="A2" s="175" t="s">
        <v>1120</v>
      </c>
      <c r="B2" s="175"/>
      <c r="C2" s="175"/>
      <c r="D2" s="175"/>
      <c r="E2" s="175"/>
    </row>
    <row r="3" spans="1:5" ht="18.75" customHeight="1">
      <c r="B3" s="108" t="s">
        <v>5</v>
      </c>
      <c r="E3" s="22" t="s">
        <v>0</v>
      </c>
    </row>
    <row r="4" spans="1:5" s="14" customFormat="1" ht="31.15" customHeight="1">
      <c r="A4" s="24" t="s">
        <v>103</v>
      </c>
      <c r="B4" s="24" t="s">
        <v>104</v>
      </c>
      <c r="C4" s="111" t="s">
        <v>1061</v>
      </c>
      <c r="D4" s="111" t="s">
        <v>1098</v>
      </c>
      <c r="E4" s="112" t="s">
        <v>1115</v>
      </c>
    </row>
    <row r="5" spans="1:5" s="28" customFormat="1" ht="19.899999999999999" customHeight="1">
      <c r="A5" s="25" t="s">
        <v>2</v>
      </c>
      <c r="B5" s="25"/>
      <c r="C5" s="138">
        <f>C6+C17+C50+C67+C72+C74+C76+C79+C90+C106</f>
        <v>10952.63</v>
      </c>
      <c r="D5" s="31">
        <f>D6+D17+D50+D67+D72+D74+D76+D79+D90+D106</f>
        <v>1615</v>
      </c>
      <c r="E5" s="43">
        <f>E6+E17+E50</f>
        <v>12927</v>
      </c>
    </row>
    <row r="6" spans="1:5" s="28" customFormat="1" ht="19.899999999999999" customHeight="1">
      <c r="A6" s="29">
        <v>301</v>
      </c>
      <c r="B6" s="29" t="s">
        <v>7</v>
      </c>
      <c r="C6" s="90">
        <f>SUM(C7:C16)</f>
        <v>3180.93</v>
      </c>
      <c r="D6" s="90">
        <f>SUM(D7:D16)</f>
        <v>141</v>
      </c>
      <c r="E6" s="43">
        <f>SUM(E7:E16)</f>
        <v>3069</v>
      </c>
    </row>
    <row r="7" spans="1:5" s="27" customFormat="1" ht="19.899999999999999" customHeight="1">
      <c r="A7" s="30">
        <v>30101</v>
      </c>
      <c r="B7" s="35" t="s">
        <v>8</v>
      </c>
      <c r="C7" s="32">
        <v>1316.02</v>
      </c>
      <c r="D7" s="105">
        <v>123</v>
      </c>
      <c r="E7" s="43">
        <v>1636</v>
      </c>
    </row>
    <row r="8" spans="1:5" s="27" customFormat="1" ht="19.899999999999999" customHeight="1">
      <c r="A8" s="30">
        <v>30102</v>
      </c>
      <c r="B8" s="35" t="s">
        <v>9</v>
      </c>
      <c r="C8" s="32">
        <v>410.03</v>
      </c>
      <c r="D8" s="105"/>
      <c r="E8" s="43">
        <v>611</v>
      </c>
    </row>
    <row r="9" spans="1:5" s="27" customFormat="1" ht="19.899999999999999" customHeight="1">
      <c r="A9" s="30">
        <v>30103</v>
      </c>
      <c r="B9" s="35" t="s">
        <v>10</v>
      </c>
      <c r="C9" s="32">
        <v>318.24</v>
      </c>
      <c r="D9" s="105"/>
      <c r="E9" s="43">
        <v>187</v>
      </c>
    </row>
    <row r="10" spans="1:5" s="27" customFormat="1" ht="19.899999999999999" customHeight="1">
      <c r="A10" s="30">
        <v>30104</v>
      </c>
      <c r="B10" s="81" t="s">
        <v>1048</v>
      </c>
      <c r="C10" s="32">
        <v>206.19</v>
      </c>
      <c r="D10" s="105"/>
      <c r="E10" s="43">
        <v>359</v>
      </c>
    </row>
    <row r="11" spans="1:5" s="27" customFormat="1" ht="19.899999999999999" hidden="1" customHeight="1">
      <c r="A11" s="30">
        <v>30105</v>
      </c>
      <c r="B11" s="35" t="s">
        <v>11</v>
      </c>
      <c r="C11" s="32"/>
      <c r="D11" s="105"/>
      <c r="E11" s="43">
        <f t="shared" ref="E11:E69" si="0">C11+D11</f>
        <v>0</v>
      </c>
    </row>
    <row r="12" spans="1:5" s="27" customFormat="1" ht="19.899999999999999" customHeight="1">
      <c r="A12" s="30">
        <v>30106</v>
      </c>
      <c r="B12" s="35" t="s">
        <v>12</v>
      </c>
      <c r="C12" s="32"/>
      <c r="D12" s="105"/>
      <c r="E12" s="43">
        <v>31</v>
      </c>
    </row>
    <row r="13" spans="1:5" s="27" customFormat="1" ht="19.899999999999999" customHeight="1">
      <c r="A13" s="30">
        <v>30107</v>
      </c>
      <c r="B13" s="35" t="s">
        <v>13</v>
      </c>
      <c r="C13" s="32">
        <v>150.83000000000001</v>
      </c>
      <c r="D13" s="105"/>
      <c r="E13" s="43">
        <v>245</v>
      </c>
    </row>
    <row r="14" spans="1:5" s="27" customFormat="1" ht="19.899999999999999" customHeight="1">
      <c r="A14" s="30">
        <v>30108</v>
      </c>
      <c r="B14" s="35" t="s">
        <v>14</v>
      </c>
      <c r="C14" s="32">
        <v>226.72</v>
      </c>
      <c r="D14" s="105">
        <v>18</v>
      </c>
      <c r="E14" s="43">
        <v>0</v>
      </c>
    </row>
    <row r="15" spans="1:5" s="28" customFormat="1" ht="19.899999999999999" customHeight="1">
      <c r="A15" s="30">
        <v>30109</v>
      </c>
      <c r="B15" s="35" t="s">
        <v>15</v>
      </c>
      <c r="C15" s="31">
        <v>132.9</v>
      </c>
      <c r="D15" s="105"/>
      <c r="E15" s="43">
        <v>0</v>
      </c>
    </row>
    <row r="16" spans="1:5" s="27" customFormat="1" ht="19.899999999999999" customHeight="1">
      <c r="A16" s="30">
        <v>30199</v>
      </c>
      <c r="B16" s="35" t="s">
        <v>16</v>
      </c>
      <c r="C16" s="32">
        <v>420</v>
      </c>
      <c r="D16" s="105"/>
      <c r="E16" s="43">
        <v>0</v>
      </c>
    </row>
    <row r="17" spans="1:5" s="28" customFormat="1" ht="19.899999999999999" customHeight="1">
      <c r="A17" s="29">
        <v>302</v>
      </c>
      <c r="B17" s="29" t="s">
        <v>17</v>
      </c>
      <c r="C17" s="90">
        <f>SUM(C18:C49)</f>
        <v>2650.61</v>
      </c>
      <c r="D17" s="90">
        <f>SUM(D18:D49)</f>
        <v>1357</v>
      </c>
      <c r="E17" s="43">
        <f>SUM(E18:E49)</f>
        <v>5276</v>
      </c>
    </row>
    <row r="18" spans="1:5" s="27" customFormat="1" ht="19.899999999999999" customHeight="1">
      <c r="A18" s="30">
        <v>30201</v>
      </c>
      <c r="B18" s="35" t="s">
        <v>18</v>
      </c>
      <c r="C18" s="32">
        <v>15</v>
      </c>
      <c r="D18" s="32">
        <v>57</v>
      </c>
      <c r="E18" s="43">
        <v>240</v>
      </c>
    </row>
    <row r="19" spans="1:5" s="27" customFormat="1" ht="19.899999999999999" customHeight="1">
      <c r="A19" s="30">
        <v>30202</v>
      </c>
      <c r="B19" s="35" t="s">
        <v>19</v>
      </c>
      <c r="C19" s="32"/>
      <c r="D19" s="32"/>
      <c r="E19" s="43">
        <f t="shared" si="0"/>
        <v>0</v>
      </c>
    </row>
    <row r="20" spans="1:5" s="27" customFormat="1" ht="19.899999999999999" customHeight="1">
      <c r="A20" s="30">
        <v>30203</v>
      </c>
      <c r="B20" s="35" t="s">
        <v>20</v>
      </c>
      <c r="C20" s="32"/>
      <c r="D20" s="32"/>
      <c r="E20" s="43">
        <f t="shared" si="0"/>
        <v>0</v>
      </c>
    </row>
    <row r="21" spans="1:5" s="27" customFormat="1" ht="19.899999999999999" customHeight="1">
      <c r="A21" s="30">
        <v>30204</v>
      </c>
      <c r="B21" s="35" t="s">
        <v>21</v>
      </c>
      <c r="C21" s="32"/>
      <c r="D21" s="32"/>
      <c r="E21" s="43">
        <f t="shared" si="0"/>
        <v>0</v>
      </c>
    </row>
    <row r="22" spans="1:5" s="27" customFormat="1" ht="19.899999999999999" customHeight="1">
      <c r="A22" s="30">
        <v>30205</v>
      </c>
      <c r="B22" s="35" t="s">
        <v>22</v>
      </c>
      <c r="C22" s="32">
        <v>24</v>
      </c>
      <c r="D22" s="32"/>
      <c r="E22" s="43">
        <v>8</v>
      </c>
    </row>
    <row r="23" spans="1:5" s="27" customFormat="1" ht="19.899999999999999" customHeight="1">
      <c r="A23" s="30">
        <v>30206</v>
      </c>
      <c r="B23" s="35" t="s">
        <v>23</v>
      </c>
      <c r="C23" s="32"/>
      <c r="D23" s="32"/>
      <c r="E23" s="43">
        <v>5</v>
      </c>
    </row>
    <row r="24" spans="1:5" s="27" customFormat="1" ht="19.899999999999999" customHeight="1">
      <c r="A24" s="30">
        <v>30207</v>
      </c>
      <c r="B24" s="35" t="s">
        <v>24</v>
      </c>
      <c r="C24" s="32">
        <v>21.23</v>
      </c>
      <c r="D24" s="32"/>
      <c r="E24" s="43">
        <v>34</v>
      </c>
    </row>
    <row r="25" spans="1:5" s="27" customFormat="1" ht="19.899999999999999" hidden="1" customHeight="1">
      <c r="A25" s="30">
        <v>30208</v>
      </c>
      <c r="B25" s="35" t="s">
        <v>25</v>
      </c>
      <c r="C25" s="32"/>
      <c r="D25" s="32"/>
      <c r="E25" s="43">
        <f t="shared" si="0"/>
        <v>0</v>
      </c>
    </row>
    <row r="26" spans="1:5" s="27" customFormat="1" ht="19.899999999999999" customHeight="1">
      <c r="A26" s="30">
        <v>30209</v>
      </c>
      <c r="B26" s="35" t="s">
        <v>26</v>
      </c>
      <c r="C26" s="32"/>
      <c r="D26" s="32"/>
      <c r="E26" s="43">
        <f t="shared" si="0"/>
        <v>0</v>
      </c>
    </row>
    <row r="27" spans="1:5" s="27" customFormat="1" ht="19.899999999999999" customHeight="1">
      <c r="A27" s="30">
        <v>30211</v>
      </c>
      <c r="B27" s="35" t="s">
        <v>27</v>
      </c>
      <c r="C27" s="32"/>
      <c r="D27" s="32"/>
      <c r="E27" s="43">
        <v>3</v>
      </c>
    </row>
    <row r="28" spans="1:5" s="27" customFormat="1" ht="19.899999999999999" customHeight="1">
      <c r="A28" s="30">
        <v>30212</v>
      </c>
      <c r="B28" s="81" t="s">
        <v>28</v>
      </c>
      <c r="C28" s="32"/>
      <c r="D28" s="32"/>
      <c r="E28" s="43">
        <f t="shared" si="0"/>
        <v>0</v>
      </c>
    </row>
    <row r="29" spans="1:5" s="27" customFormat="1" ht="19.899999999999999" customHeight="1">
      <c r="A29" s="30">
        <v>30213</v>
      </c>
      <c r="B29" s="35" t="s">
        <v>29</v>
      </c>
      <c r="C29" s="32">
        <v>24</v>
      </c>
      <c r="D29" s="32"/>
      <c r="E29" s="43">
        <v>2909</v>
      </c>
    </row>
    <row r="30" spans="1:5" s="27" customFormat="1" ht="19.899999999999999" customHeight="1">
      <c r="A30" s="30">
        <v>30214</v>
      </c>
      <c r="B30" s="35" t="s">
        <v>30</v>
      </c>
      <c r="C30" s="32"/>
      <c r="D30" s="32"/>
      <c r="E30" s="43">
        <f t="shared" si="0"/>
        <v>0</v>
      </c>
    </row>
    <row r="31" spans="1:5" s="27" customFormat="1" ht="19.899999999999999" customHeight="1">
      <c r="A31" s="30">
        <v>30215</v>
      </c>
      <c r="B31" s="81" t="s">
        <v>31</v>
      </c>
      <c r="C31" s="32">
        <v>36</v>
      </c>
      <c r="D31" s="32"/>
      <c r="E31" s="43">
        <v>41</v>
      </c>
    </row>
    <row r="32" spans="1:5" s="27" customFormat="1" ht="19.899999999999999" customHeight="1">
      <c r="A32" s="30">
        <v>30216</v>
      </c>
      <c r="B32" s="35" t="s">
        <v>32</v>
      </c>
      <c r="C32" s="32">
        <v>11.36</v>
      </c>
      <c r="D32" s="104"/>
      <c r="E32" s="43">
        <v>10</v>
      </c>
    </row>
    <row r="33" spans="1:5" s="27" customFormat="1" ht="19.899999999999999" customHeight="1">
      <c r="A33" s="30">
        <v>30217</v>
      </c>
      <c r="B33" s="81" t="s">
        <v>33</v>
      </c>
      <c r="C33" s="32">
        <v>57</v>
      </c>
      <c r="D33" s="32"/>
      <c r="E33" s="43">
        <v>62</v>
      </c>
    </row>
    <row r="34" spans="1:5" s="27" customFormat="1" ht="19.899999999999999" customHeight="1">
      <c r="A34" s="30">
        <v>30218</v>
      </c>
      <c r="B34" s="35" t="s">
        <v>34</v>
      </c>
      <c r="C34" s="32"/>
      <c r="D34" s="32"/>
      <c r="E34" s="43">
        <v>592</v>
      </c>
    </row>
    <row r="35" spans="1:5" s="27" customFormat="1" ht="19.899999999999999" hidden="1" customHeight="1">
      <c r="A35" s="30">
        <v>30219</v>
      </c>
      <c r="B35" s="35" t="s">
        <v>35</v>
      </c>
      <c r="C35" s="32"/>
      <c r="D35" s="32"/>
      <c r="E35" s="43">
        <f t="shared" si="0"/>
        <v>0</v>
      </c>
    </row>
    <row r="36" spans="1:5" s="27" customFormat="1" ht="19.899999999999999" hidden="1" customHeight="1">
      <c r="A36" s="30">
        <v>30220</v>
      </c>
      <c r="B36" s="35" t="s">
        <v>36</v>
      </c>
      <c r="C36" s="32"/>
      <c r="D36" s="32"/>
      <c r="E36" s="43">
        <f t="shared" si="0"/>
        <v>0</v>
      </c>
    </row>
    <row r="37" spans="1:5" s="27" customFormat="1" ht="19.899999999999999" hidden="1" customHeight="1">
      <c r="A37" s="30">
        <v>30221</v>
      </c>
      <c r="B37" s="35" t="s">
        <v>37</v>
      </c>
      <c r="C37" s="32"/>
      <c r="D37" s="32"/>
      <c r="E37" s="43">
        <f t="shared" si="0"/>
        <v>0</v>
      </c>
    </row>
    <row r="38" spans="1:5" s="27" customFormat="1" ht="19.899999999999999" hidden="1" customHeight="1">
      <c r="A38" s="30">
        <v>30222</v>
      </c>
      <c r="B38" s="35" t="s">
        <v>38</v>
      </c>
      <c r="C38" s="32"/>
      <c r="D38" s="32"/>
      <c r="E38" s="43">
        <f t="shared" si="0"/>
        <v>0</v>
      </c>
    </row>
    <row r="39" spans="1:5" s="27" customFormat="1" ht="19.899999999999999" hidden="1" customHeight="1">
      <c r="A39" s="30">
        <v>30223</v>
      </c>
      <c r="B39" s="35" t="s">
        <v>39</v>
      </c>
      <c r="C39" s="32"/>
      <c r="D39" s="32"/>
      <c r="E39" s="43">
        <f t="shared" si="0"/>
        <v>0</v>
      </c>
    </row>
    <row r="40" spans="1:5" s="27" customFormat="1" ht="19.899999999999999" customHeight="1">
      <c r="A40" s="30">
        <v>30224</v>
      </c>
      <c r="B40" s="35" t="s">
        <v>40</v>
      </c>
      <c r="C40" s="32"/>
      <c r="D40" s="32"/>
      <c r="E40" s="43">
        <v>2</v>
      </c>
    </row>
    <row r="41" spans="1:5" s="27" customFormat="1" ht="19.899999999999999" customHeight="1">
      <c r="A41" s="30">
        <v>30225</v>
      </c>
      <c r="B41" s="35" t="s">
        <v>41</v>
      </c>
      <c r="C41" s="32"/>
      <c r="D41" s="32"/>
      <c r="E41" s="43">
        <f t="shared" si="0"/>
        <v>0</v>
      </c>
    </row>
    <row r="42" spans="1:5" s="27" customFormat="1" ht="19.899999999999999" customHeight="1">
      <c r="A42" s="30">
        <v>30226</v>
      </c>
      <c r="B42" s="35" t="s">
        <v>42</v>
      </c>
      <c r="C42" s="32">
        <v>5</v>
      </c>
      <c r="D42" s="32"/>
      <c r="E42" s="43">
        <v>186</v>
      </c>
    </row>
    <row r="43" spans="1:5" s="27" customFormat="1" ht="19.899999999999999" customHeight="1">
      <c r="A43" s="30">
        <v>30227</v>
      </c>
      <c r="B43" s="35" t="s">
        <v>43</v>
      </c>
      <c r="C43" s="32"/>
      <c r="D43" s="32"/>
      <c r="E43" s="43">
        <f t="shared" si="0"/>
        <v>0</v>
      </c>
    </row>
    <row r="44" spans="1:5" s="27" customFormat="1" ht="19.899999999999999" customHeight="1">
      <c r="A44" s="30">
        <v>30228</v>
      </c>
      <c r="B44" s="35" t="s">
        <v>44</v>
      </c>
      <c r="C44" s="32"/>
      <c r="D44" s="32"/>
      <c r="E44" s="43">
        <f t="shared" si="0"/>
        <v>0</v>
      </c>
    </row>
    <row r="45" spans="1:5" s="27" customFormat="1" ht="19.899999999999999" customHeight="1">
      <c r="A45" s="30">
        <v>30229</v>
      </c>
      <c r="B45" s="35" t="s">
        <v>45</v>
      </c>
      <c r="C45" s="32"/>
      <c r="D45" s="32"/>
      <c r="E45" s="43">
        <f t="shared" si="0"/>
        <v>0</v>
      </c>
    </row>
    <row r="46" spans="1:5" s="27" customFormat="1" ht="19.899999999999999" customHeight="1">
      <c r="A46" s="30">
        <v>30231</v>
      </c>
      <c r="B46" s="81" t="s">
        <v>46</v>
      </c>
      <c r="C46" s="32">
        <v>30</v>
      </c>
      <c r="D46" s="32"/>
      <c r="E46" s="43">
        <f t="shared" si="0"/>
        <v>30</v>
      </c>
    </row>
    <row r="47" spans="1:5" s="27" customFormat="1" ht="19.899999999999999" customHeight="1">
      <c r="A47" s="30">
        <v>30239</v>
      </c>
      <c r="B47" s="35" t="s">
        <v>47</v>
      </c>
      <c r="C47" s="32">
        <v>85.52</v>
      </c>
      <c r="D47" s="32"/>
      <c r="E47" s="43">
        <v>41</v>
      </c>
    </row>
    <row r="48" spans="1:5" s="27" customFormat="1" ht="19.899999999999999" hidden="1" customHeight="1">
      <c r="A48" s="30">
        <v>30240</v>
      </c>
      <c r="B48" s="35" t="s">
        <v>48</v>
      </c>
      <c r="C48" s="32"/>
      <c r="D48" s="32"/>
      <c r="E48" s="43">
        <f t="shared" si="0"/>
        <v>0</v>
      </c>
    </row>
    <row r="49" spans="1:5" s="27" customFormat="1" ht="19.899999999999999" customHeight="1">
      <c r="A49" s="30">
        <v>30299</v>
      </c>
      <c r="B49" s="35" t="s">
        <v>49</v>
      </c>
      <c r="C49" s="32">
        <v>2341.5</v>
      </c>
      <c r="D49" s="32">
        <v>1300</v>
      </c>
      <c r="E49" s="43">
        <v>1113</v>
      </c>
    </row>
    <row r="50" spans="1:5" s="28" customFormat="1" ht="19.899999999999999" customHeight="1">
      <c r="A50" s="29">
        <v>303</v>
      </c>
      <c r="B50" s="29" t="s">
        <v>50</v>
      </c>
      <c r="C50" s="90">
        <f>SUM(C51:C66)</f>
        <v>4247.0199999999995</v>
      </c>
      <c r="D50" s="90">
        <f>SUM(D51:D66)</f>
        <v>117</v>
      </c>
      <c r="E50" s="43">
        <f>SUM(E51:E66)</f>
        <v>4582</v>
      </c>
    </row>
    <row r="51" spans="1:5" s="27" customFormat="1" ht="19.899999999999999" customHeight="1">
      <c r="A51" s="30">
        <v>30301</v>
      </c>
      <c r="B51" s="35" t="s">
        <v>51</v>
      </c>
      <c r="C51" s="32"/>
      <c r="D51" s="32"/>
      <c r="E51" s="43">
        <f t="shared" si="0"/>
        <v>0</v>
      </c>
    </row>
    <row r="52" spans="1:5" s="27" customFormat="1" ht="19.899999999999999" customHeight="1">
      <c r="A52" s="30">
        <v>30302</v>
      </c>
      <c r="B52" s="35" t="s">
        <v>52</v>
      </c>
      <c r="C52" s="32">
        <v>1523.17</v>
      </c>
      <c r="D52" s="32">
        <v>22</v>
      </c>
      <c r="E52" s="43">
        <v>1777</v>
      </c>
    </row>
    <row r="53" spans="1:5" s="27" customFormat="1" ht="19.899999999999999" customHeight="1">
      <c r="A53" s="30">
        <v>30303</v>
      </c>
      <c r="B53" s="35" t="s">
        <v>53</v>
      </c>
      <c r="C53" s="32">
        <v>44</v>
      </c>
      <c r="D53" s="32"/>
      <c r="E53" s="43">
        <v>2</v>
      </c>
    </row>
    <row r="54" spans="1:5" s="27" customFormat="1" ht="19.899999999999999" customHeight="1">
      <c r="A54" s="30">
        <v>30304</v>
      </c>
      <c r="B54" s="35" t="s">
        <v>54</v>
      </c>
      <c r="C54" s="32"/>
      <c r="D54" s="32"/>
      <c r="E54" s="43">
        <v>26</v>
      </c>
    </row>
    <row r="55" spans="1:5" s="27" customFormat="1" ht="19.899999999999999" customHeight="1">
      <c r="A55" s="30">
        <v>30305</v>
      </c>
      <c r="B55" s="35" t="s">
        <v>55</v>
      </c>
      <c r="C55" s="32">
        <v>105.79</v>
      </c>
      <c r="D55" s="32"/>
      <c r="E55" s="43">
        <v>274</v>
      </c>
    </row>
    <row r="56" spans="1:5" s="28" customFormat="1" ht="19.899999999999999" customHeight="1">
      <c r="A56" s="30">
        <v>30306</v>
      </c>
      <c r="B56" s="35" t="s">
        <v>56</v>
      </c>
      <c r="C56" s="32">
        <v>403.1</v>
      </c>
      <c r="D56" s="32"/>
      <c r="E56" s="43">
        <v>451</v>
      </c>
    </row>
    <row r="57" spans="1:5" s="27" customFormat="1" ht="19.899999999999999" customHeight="1">
      <c r="A57" s="30">
        <v>30307</v>
      </c>
      <c r="B57" s="35" t="s">
        <v>57</v>
      </c>
      <c r="C57" s="32">
        <v>1164.0999999999999</v>
      </c>
      <c r="D57" s="32">
        <v>10</v>
      </c>
      <c r="E57" s="43">
        <v>1345</v>
      </c>
    </row>
    <row r="58" spans="1:5" s="27" customFormat="1" ht="19.899999999999999" customHeight="1">
      <c r="A58" s="30">
        <v>30308</v>
      </c>
      <c r="B58" s="35" t="s">
        <v>58</v>
      </c>
      <c r="C58" s="32">
        <v>101.75</v>
      </c>
      <c r="D58" s="32"/>
      <c r="E58" s="43">
        <v>224</v>
      </c>
    </row>
    <row r="59" spans="1:5" s="27" customFormat="1" ht="19.899999999999999" customHeight="1">
      <c r="A59" s="30">
        <v>30309</v>
      </c>
      <c r="B59" s="35" t="s">
        <v>59</v>
      </c>
      <c r="C59" s="32">
        <v>19.37</v>
      </c>
      <c r="D59" s="32"/>
      <c r="E59" s="43">
        <v>5</v>
      </c>
    </row>
    <row r="60" spans="1:5" s="27" customFormat="1" ht="19.899999999999999" customHeight="1">
      <c r="A60" s="30">
        <v>30310</v>
      </c>
      <c r="B60" s="35" t="s">
        <v>60</v>
      </c>
      <c r="C60" s="32">
        <v>1.24</v>
      </c>
      <c r="D60" s="32"/>
      <c r="E60" s="43">
        <v>20</v>
      </c>
    </row>
    <row r="61" spans="1:5" s="27" customFormat="1" ht="19.899999999999999" customHeight="1">
      <c r="A61" s="30">
        <v>30311</v>
      </c>
      <c r="B61" s="35" t="s">
        <v>61</v>
      </c>
      <c r="C61" s="32">
        <v>212.26</v>
      </c>
      <c r="D61" s="32">
        <v>40</v>
      </c>
      <c r="E61" s="43">
        <v>302</v>
      </c>
    </row>
    <row r="62" spans="1:5" s="27" customFormat="1" ht="19.899999999999999" hidden="1" customHeight="1">
      <c r="A62" s="30">
        <v>30312</v>
      </c>
      <c r="B62" s="35" t="s">
        <v>62</v>
      </c>
      <c r="C62" s="32"/>
      <c r="D62" s="32"/>
      <c r="E62" s="43">
        <f t="shared" si="0"/>
        <v>0</v>
      </c>
    </row>
    <row r="63" spans="1:5" s="27" customFormat="1" ht="19.899999999999999" customHeight="1">
      <c r="A63" s="30">
        <v>30313</v>
      </c>
      <c r="B63" s="35" t="s">
        <v>63</v>
      </c>
      <c r="C63" s="32"/>
      <c r="D63" s="32"/>
      <c r="E63" s="43">
        <f t="shared" si="0"/>
        <v>0</v>
      </c>
    </row>
    <row r="64" spans="1:5" s="27" customFormat="1" ht="19.899999999999999" hidden="1" customHeight="1">
      <c r="A64" s="30">
        <v>30314</v>
      </c>
      <c r="B64" s="35" t="s">
        <v>64</v>
      </c>
      <c r="C64" s="32"/>
      <c r="D64" s="32"/>
      <c r="E64" s="43">
        <f t="shared" si="0"/>
        <v>0</v>
      </c>
    </row>
    <row r="65" spans="1:5" s="27" customFormat="1" ht="19.899999999999999" hidden="1" customHeight="1">
      <c r="A65" s="30">
        <v>30315</v>
      </c>
      <c r="B65" s="35" t="s">
        <v>65</v>
      </c>
      <c r="C65" s="31"/>
      <c r="D65" s="32"/>
      <c r="E65" s="43">
        <f t="shared" si="0"/>
        <v>0</v>
      </c>
    </row>
    <row r="66" spans="1:5" s="27" customFormat="1" ht="19.899999999999999" customHeight="1">
      <c r="A66" s="30">
        <v>30399</v>
      </c>
      <c r="B66" s="35" t="s">
        <v>66</v>
      </c>
      <c r="C66" s="32">
        <v>672.24</v>
      </c>
      <c r="D66" s="32">
        <v>45</v>
      </c>
      <c r="E66" s="43">
        <v>156</v>
      </c>
    </row>
    <row r="67" spans="1:5" s="28" customFormat="1" ht="19.899999999999999" customHeight="1">
      <c r="A67" s="29">
        <v>304</v>
      </c>
      <c r="B67" s="29" t="s">
        <v>67</v>
      </c>
      <c r="C67" s="90">
        <f>SUM(C68:C71)</f>
        <v>11</v>
      </c>
      <c r="D67" s="90">
        <f>SUM(D68:D71)</f>
        <v>0</v>
      </c>
      <c r="E67" s="43">
        <f>SUM(E68:E71)</f>
        <v>0</v>
      </c>
    </row>
    <row r="68" spans="1:5" s="27" customFormat="1" ht="19.899999999999999" customHeight="1">
      <c r="A68" s="30">
        <v>30401</v>
      </c>
      <c r="B68" s="35" t="s">
        <v>68</v>
      </c>
      <c r="C68" s="32">
        <v>11</v>
      </c>
      <c r="D68" s="32"/>
      <c r="E68" s="43">
        <v>0</v>
      </c>
    </row>
    <row r="69" spans="1:5" s="27" customFormat="1" ht="19.899999999999999" customHeight="1">
      <c r="A69" s="30">
        <v>30402</v>
      </c>
      <c r="B69" s="35" t="s">
        <v>69</v>
      </c>
      <c r="C69" s="32"/>
      <c r="D69" s="32"/>
      <c r="E69" s="43">
        <f t="shared" si="0"/>
        <v>0</v>
      </c>
    </row>
    <row r="70" spans="1:5" s="27" customFormat="1" ht="19.899999999999999" customHeight="1">
      <c r="A70" s="30">
        <v>30403</v>
      </c>
      <c r="B70" s="35" t="s">
        <v>70</v>
      </c>
      <c r="C70" s="32"/>
      <c r="D70" s="32"/>
      <c r="E70" s="43">
        <f t="shared" ref="E70:E122" si="1">C70+D70</f>
        <v>0</v>
      </c>
    </row>
    <row r="71" spans="1:5" s="27" customFormat="1" ht="19.899999999999999" customHeight="1">
      <c r="A71" s="30">
        <v>30499</v>
      </c>
      <c r="B71" s="35" t="s">
        <v>71</v>
      </c>
      <c r="C71" s="32"/>
      <c r="D71" s="32"/>
      <c r="E71" s="43">
        <f t="shared" si="1"/>
        <v>0</v>
      </c>
    </row>
    <row r="72" spans="1:5" s="28" customFormat="1" ht="19.899999999999999" customHeight="1">
      <c r="A72" s="29">
        <v>305</v>
      </c>
      <c r="B72" s="29" t="s">
        <v>72</v>
      </c>
      <c r="C72" s="90">
        <f>SUM(C73:C73)</f>
        <v>0</v>
      </c>
      <c r="D72" s="90">
        <f>SUM(D73:D73)</f>
        <v>0</v>
      </c>
      <c r="E72" s="43">
        <f t="shared" si="1"/>
        <v>0</v>
      </c>
    </row>
    <row r="73" spans="1:5" s="27" customFormat="1" ht="19.899999999999999" customHeight="1">
      <c r="A73" s="30">
        <v>30501</v>
      </c>
      <c r="B73" s="35" t="s">
        <v>73</v>
      </c>
      <c r="C73" s="32"/>
      <c r="D73" s="32"/>
      <c r="E73" s="43">
        <f t="shared" si="1"/>
        <v>0</v>
      </c>
    </row>
    <row r="74" spans="1:5" s="28" customFormat="1" ht="19.899999999999999" customHeight="1">
      <c r="A74" s="29">
        <v>307</v>
      </c>
      <c r="B74" s="29" t="s">
        <v>74</v>
      </c>
      <c r="C74" s="90">
        <f>SUM(C75:C75)</f>
        <v>0</v>
      </c>
      <c r="D74" s="90">
        <f>SUM(D75:D75)</f>
        <v>0</v>
      </c>
      <c r="E74" s="43">
        <f t="shared" si="1"/>
        <v>0</v>
      </c>
    </row>
    <row r="75" spans="1:5" s="27" customFormat="1" ht="19.899999999999999" customHeight="1">
      <c r="A75" s="30">
        <v>30701</v>
      </c>
      <c r="B75" s="35" t="s">
        <v>75</v>
      </c>
      <c r="C75" s="32"/>
      <c r="D75" s="32"/>
      <c r="E75" s="43">
        <f t="shared" si="1"/>
        <v>0</v>
      </c>
    </row>
    <row r="76" spans="1:5" s="28" customFormat="1" ht="19.899999999999999" hidden="1" customHeight="1">
      <c r="A76" s="29">
        <v>308</v>
      </c>
      <c r="B76" s="29" t="s">
        <v>76</v>
      </c>
      <c r="C76" s="90">
        <f>SUM(C77:C78)</f>
        <v>0</v>
      </c>
      <c r="D76" s="90">
        <f>SUM(D77:D78)</f>
        <v>0</v>
      </c>
      <c r="E76" s="43">
        <f t="shared" si="1"/>
        <v>0</v>
      </c>
    </row>
    <row r="77" spans="1:5" s="27" customFormat="1" ht="19.899999999999999" hidden="1" customHeight="1">
      <c r="A77" s="30">
        <v>30801</v>
      </c>
      <c r="B77" s="35" t="s">
        <v>77</v>
      </c>
      <c r="C77" s="32">
        <v>0</v>
      </c>
      <c r="D77" s="32">
        <v>0</v>
      </c>
      <c r="E77" s="43">
        <f t="shared" si="1"/>
        <v>0</v>
      </c>
    </row>
    <row r="78" spans="1:5" s="27" customFormat="1" ht="19.899999999999999" hidden="1" customHeight="1">
      <c r="A78" s="30">
        <v>30802</v>
      </c>
      <c r="B78" s="35" t="s">
        <v>78</v>
      </c>
      <c r="C78" s="32">
        <v>0</v>
      </c>
      <c r="D78" s="32"/>
      <c r="E78" s="43">
        <f t="shared" si="1"/>
        <v>0</v>
      </c>
    </row>
    <row r="79" spans="1:5" s="28" customFormat="1" ht="19.899999999999999" customHeight="1">
      <c r="A79" s="29">
        <v>309</v>
      </c>
      <c r="B79" s="29" t="s">
        <v>79</v>
      </c>
      <c r="C79" s="90">
        <f>SUM(C80:C89)</f>
        <v>0</v>
      </c>
      <c r="D79" s="90">
        <f>SUM(D80:D89)</f>
        <v>0</v>
      </c>
      <c r="E79" s="43">
        <f t="shared" si="1"/>
        <v>0</v>
      </c>
    </row>
    <row r="80" spans="1:5" s="27" customFormat="1" ht="19.899999999999999" customHeight="1">
      <c r="A80" s="30">
        <v>30901</v>
      </c>
      <c r="B80" s="35" t="s">
        <v>80</v>
      </c>
      <c r="C80" s="32"/>
      <c r="D80" s="32"/>
      <c r="E80" s="43">
        <f t="shared" si="1"/>
        <v>0</v>
      </c>
    </row>
    <row r="81" spans="1:5" s="27" customFormat="1" ht="19.899999999999999" hidden="1" customHeight="1">
      <c r="A81" s="30">
        <v>30902</v>
      </c>
      <c r="B81" s="35" t="s">
        <v>81</v>
      </c>
      <c r="C81" s="32"/>
      <c r="D81" s="32"/>
      <c r="E81" s="43">
        <f t="shared" si="1"/>
        <v>0</v>
      </c>
    </row>
    <row r="82" spans="1:5" s="27" customFormat="1" ht="19.899999999999999" customHeight="1">
      <c r="A82" s="30">
        <v>30903</v>
      </c>
      <c r="B82" s="35" t="s">
        <v>82</v>
      </c>
      <c r="C82" s="32"/>
      <c r="D82" s="32"/>
      <c r="E82" s="43">
        <f t="shared" si="1"/>
        <v>0</v>
      </c>
    </row>
    <row r="83" spans="1:5" s="27" customFormat="1" ht="19.899999999999999" customHeight="1">
      <c r="A83" s="30">
        <v>30905</v>
      </c>
      <c r="B83" s="35" t="s">
        <v>83</v>
      </c>
      <c r="C83" s="32"/>
      <c r="D83" s="32"/>
      <c r="E83" s="43">
        <f t="shared" si="1"/>
        <v>0</v>
      </c>
    </row>
    <row r="84" spans="1:5" s="27" customFormat="1" ht="19.899999999999999" hidden="1" customHeight="1">
      <c r="A84" s="30">
        <v>30906</v>
      </c>
      <c r="B84" s="35" t="s">
        <v>84</v>
      </c>
      <c r="C84" s="32"/>
      <c r="D84" s="32"/>
      <c r="E84" s="43">
        <f t="shared" si="1"/>
        <v>0</v>
      </c>
    </row>
    <row r="85" spans="1:5" s="27" customFormat="1" ht="19.899999999999999" hidden="1" customHeight="1">
      <c r="A85" s="30">
        <v>30907</v>
      </c>
      <c r="B85" s="35" t="s">
        <v>85</v>
      </c>
      <c r="C85" s="32"/>
      <c r="D85" s="32"/>
      <c r="E85" s="43">
        <f t="shared" si="1"/>
        <v>0</v>
      </c>
    </row>
    <row r="86" spans="1:5" s="28" customFormat="1" ht="19.899999999999999" hidden="1" customHeight="1">
      <c r="A86" s="30">
        <v>30908</v>
      </c>
      <c r="B86" s="35" t="s">
        <v>86</v>
      </c>
      <c r="C86" s="31"/>
      <c r="D86" s="31"/>
      <c r="E86" s="43">
        <f t="shared" si="1"/>
        <v>0</v>
      </c>
    </row>
    <row r="87" spans="1:5" s="28" customFormat="1" ht="19.899999999999999" hidden="1" customHeight="1">
      <c r="A87" s="30">
        <v>30913</v>
      </c>
      <c r="B87" s="81" t="s">
        <v>87</v>
      </c>
      <c r="C87" s="31"/>
      <c r="D87" s="31"/>
      <c r="E87" s="43">
        <f t="shared" si="1"/>
        <v>0</v>
      </c>
    </row>
    <row r="88" spans="1:5" s="27" customFormat="1" ht="19.899999999999999" hidden="1" customHeight="1">
      <c r="A88" s="30">
        <v>30919</v>
      </c>
      <c r="B88" s="35" t="s">
        <v>88</v>
      </c>
      <c r="C88" s="33"/>
      <c r="D88" s="33"/>
      <c r="E88" s="43">
        <f t="shared" si="1"/>
        <v>0</v>
      </c>
    </row>
    <row r="89" spans="1:5" s="28" customFormat="1" ht="19.899999999999999" customHeight="1">
      <c r="A89" s="30">
        <v>30999</v>
      </c>
      <c r="B89" s="35" t="s">
        <v>89</v>
      </c>
      <c r="C89" s="32"/>
      <c r="D89" s="31"/>
      <c r="E89" s="43">
        <f t="shared" si="1"/>
        <v>0</v>
      </c>
    </row>
    <row r="90" spans="1:5" s="28" customFormat="1" ht="19.899999999999999" customHeight="1">
      <c r="A90" s="29">
        <v>310</v>
      </c>
      <c r="B90" s="29" t="s">
        <v>90</v>
      </c>
      <c r="C90" s="90">
        <f>SUM(C91:C105)</f>
        <v>291.69</v>
      </c>
      <c r="D90" s="90">
        <f>SUM(D91:D105)</f>
        <v>0</v>
      </c>
      <c r="E90" s="43">
        <f>SUM(E91:E105)</f>
        <v>0</v>
      </c>
    </row>
    <row r="91" spans="1:5" s="28" customFormat="1" ht="19.899999999999999" customHeight="1">
      <c r="A91" s="30">
        <v>31001</v>
      </c>
      <c r="B91" s="35" t="s">
        <v>80</v>
      </c>
      <c r="C91" s="32"/>
      <c r="D91" s="32"/>
      <c r="E91" s="43">
        <f t="shared" si="1"/>
        <v>0</v>
      </c>
    </row>
    <row r="92" spans="1:5" s="28" customFormat="1" ht="19.899999999999999" customHeight="1">
      <c r="A92" s="30">
        <v>31002</v>
      </c>
      <c r="B92" s="35" t="s">
        <v>81</v>
      </c>
      <c r="C92" s="32"/>
      <c r="D92" s="32"/>
      <c r="E92" s="43">
        <f t="shared" si="1"/>
        <v>0</v>
      </c>
    </row>
    <row r="93" spans="1:5" s="27" customFormat="1" ht="19.899999999999999" customHeight="1">
      <c r="A93" s="30">
        <v>31003</v>
      </c>
      <c r="B93" s="35" t="s">
        <v>82</v>
      </c>
      <c r="C93" s="32"/>
      <c r="D93" s="32"/>
      <c r="E93" s="43">
        <f t="shared" si="1"/>
        <v>0</v>
      </c>
    </row>
    <row r="94" spans="1:5" s="27" customFormat="1" ht="19.899999999999999" customHeight="1">
      <c r="A94" s="30">
        <v>31005</v>
      </c>
      <c r="B94" s="35" t="s">
        <v>83</v>
      </c>
      <c r="C94" s="32">
        <v>281.83</v>
      </c>
      <c r="D94" s="32"/>
      <c r="E94" s="43">
        <v>0</v>
      </c>
    </row>
    <row r="95" spans="1:5" s="27" customFormat="1" ht="19.899999999999999" customHeight="1">
      <c r="A95" s="30">
        <v>31006</v>
      </c>
      <c r="B95" s="35" t="s">
        <v>84</v>
      </c>
      <c r="C95" s="32"/>
      <c r="D95" s="32"/>
      <c r="E95" s="43">
        <f t="shared" si="1"/>
        <v>0</v>
      </c>
    </row>
    <row r="96" spans="1:5" s="27" customFormat="1" ht="19.899999999999999" customHeight="1">
      <c r="A96" s="30">
        <v>31007</v>
      </c>
      <c r="B96" s="35" t="s">
        <v>85</v>
      </c>
      <c r="C96" s="32"/>
      <c r="D96" s="32"/>
      <c r="E96" s="43">
        <f t="shared" si="1"/>
        <v>0</v>
      </c>
    </row>
    <row r="97" spans="1:5" s="27" customFormat="1" ht="19.899999999999999" hidden="1" customHeight="1">
      <c r="A97" s="30">
        <v>31008</v>
      </c>
      <c r="B97" s="35" t="s">
        <v>86</v>
      </c>
      <c r="C97" s="32"/>
      <c r="D97" s="32"/>
      <c r="E97" s="43">
        <f t="shared" si="1"/>
        <v>0</v>
      </c>
    </row>
    <row r="98" spans="1:5" s="27" customFormat="1" ht="19.899999999999999" customHeight="1">
      <c r="A98" s="30">
        <v>31009</v>
      </c>
      <c r="B98" s="35" t="s">
        <v>91</v>
      </c>
      <c r="C98" s="32"/>
      <c r="D98" s="32"/>
      <c r="E98" s="43">
        <f t="shared" si="1"/>
        <v>0</v>
      </c>
    </row>
    <row r="99" spans="1:5" s="27" customFormat="1" ht="19.899999999999999" customHeight="1">
      <c r="A99" s="30">
        <v>31010</v>
      </c>
      <c r="B99" s="35" t="s">
        <v>92</v>
      </c>
      <c r="C99" s="32"/>
      <c r="D99" s="32"/>
      <c r="E99" s="43">
        <f t="shared" si="1"/>
        <v>0</v>
      </c>
    </row>
    <row r="100" spans="1:5" s="27" customFormat="1" ht="19.899999999999999" customHeight="1">
      <c r="A100" s="30">
        <v>31011</v>
      </c>
      <c r="B100" s="35" t="s">
        <v>93</v>
      </c>
      <c r="C100" s="32"/>
      <c r="D100" s="32"/>
      <c r="E100" s="43">
        <f t="shared" si="1"/>
        <v>0</v>
      </c>
    </row>
    <row r="101" spans="1:5" s="27" customFormat="1" ht="19.899999999999999" hidden="1" customHeight="1">
      <c r="A101" s="30">
        <v>31012</v>
      </c>
      <c r="B101" s="35" t="s">
        <v>94</v>
      </c>
      <c r="C101" s="32"/>
      <c r="D101" s="32"/>
      <c r="E101" s="43">
        <f t="shared" si="1"/>
        <v>0</v>
      </c>
    </row>
    <row r="102" spans="1:5" s="27" customFormat="1" ht="19.899999999999999" customHeight="1">
      <c r="A102" s="30">
        <v>31013</v>
      </c>
      <c r="B102" s="81" t="s">
        <v>87</v>
      </c>
      <c r="C102" s="32"/>
      <c r="D102" s="32"/>
      <c r="E102" s="43">
        <f t="shared" si="1"/>
        <v>0</v>
      </c>
    </row>
    <row r="103" spans="1:5" s="27" customFormat="1" ht="19.899999999999999" customHeight="1">
      <c r="A103" s="30">
        <v>31019</v>
      </c>
      <c r="B103" s="35" t="s">
        <v>88</v>
      </c>
      <c r="C103" s="32"/>
      <c r="D103" s="32"/>
      <c r="E103" s="43">
        <f t="shared" si="1"/>
        <v>0</v>
      </c>
    </row>
    <row r="104" spans="1:5" s="27" customFormat="1" ht="19.899999999999999" hidden="1" customHeight="1">
      <c r="A104" s="30">
        <v>31020</v>
      </c>
      <c r="B104" s="35" t="s">
        <v>95</v>
      </c>
      <c r="C104" s="32"/>
      <c r="D104" s="32"/>
      <c r="E104" s="43">
        <f t="shared" si="1"/>
        <v>0</v>
      </c>
    </row>
    <row r="105" spans="1:5" s="27" customFormat="1" ht="19.899999999999999" customHeight="1">
      <c r="A105" s="30">
        <v>31099</v>
      </c>
      <c r="B105" s="35" t="s">
        <v>90</v>
      </c>
      <c r="C105" s="32">
        <v>9.86</v>
      </c>
      <c r="D105" s="32"/>
      <c r="E105" s="43">
        <v>0</v>
      </c>
    </row>
    <row r="106" spans="1:5" s="28" customFormat="1" ht="19.899999999999999" customHeight="1">
      <c r="A106" s="29">
        <v>399</v>
      </c>
      <c r="B106" s="29" t="s">
        <v>96</v>
      </c>
      <c r="C106" s="90">
        <f>SUM(C107:C113)</f>
        <v>571.38</v>
      </c>
      <c r="D106" s="90">
        <f>SUM(D107:D113)</f>
        <v>0</v>
      </c>
      <c r="E106" s="43">
        <f>SUM(E107:E113)</f>
        <v>0</v>
      </c>
    </row>
    <row r="107" spans="1:5" s="27" customFormat="1" ht="19.899999999999999" customHeight="1">
      <c r="A107" s="30">
        <v>39901</v>
      </c>
      <c r="B107" s="35" t="s">
        <v>97</v>
      </c>
      <c r="C107" s="32"/>
      <c r="D107" s="32"/>
      <c r="E107" s="43">
        <f t="shared" si="1"/>
        <v>0</v>
      </c>
    </row>
    <row r="108" spans="1:5" s="27" customFormat="1" ht="19.899999999999999" customHeight="1">
      <c r="A108" s="30">
        <v>39902</v>
      </c>
      <c r="B108" s="35" t="s">
        <v>98</v>
      </c>
      <c r="C108" s="32"/>
      <c r="D108" s="32"/>
      <c r="E108" s="43">
        <f t="shared" si="1"/>
        <v>0</v>
      </c>
    </row>
    <row r="109" spans="1:5" s="27" customFormat="1" ht="19.899999999999999" hidden="1" customHeight="1">
      <c r="A109" s="30">
        <v>39903</v>
      </c>
      <c r="B109" s="35" t="s">
        <v>99</v>
      </c>
      <c r="C109" s="32"/>
      <c r="D109" s="32"/>
      <c r="E109" s="43">
        <f t="shared" si="1"/>
        <v>0</v>
      </c>
    </row>
    <row r="110" spans="1:5" s="27" customFormat="1" ht="19.899999999999999" hidden="1" customHeight="1">
      <c r="A110" s="30">
        <v>39904</v>
      </c>
      <c r="B110" s="35" t="s">
        <v>100</v>
      </c>
      <c r="C110" s="32"/>
      <c r="D110" s="32"/>
      <c r="E110" s="43">
        <f t="shared" si="1"/>
        <v>0</v>
      </c>
    </row>
    <row r="111" spans="1:5" s="27" customFormat="1" ht="19.899999999999999" hidden="1" customHeight="1">
      <c r="A111" s="30">
        <v>39906</v>
      </c>
      <c r="B111" s="35" t="s">
        <v>101</v>
      </c>
      <c r="C111" s="32"/>
      <c r="D111" s="32"/>
      <c r="E111" s="43">
        <f t="shared" si="1"/>
        <v>0</v>
      </c>
    </row>
    <row r="112" spans="1:5" s="27" customFormat="1" ht="19.899999999999999" hidden="1" customHeight="1">
      <c r="A112" s="30">
        <v>39907</v>
      </c>
      <c r="B112" s="35" t="s">
        <v>102</v>
      </c>
      <c r="C112" s="32"/>
      <c r="D112" s="32"/>
      <c r="E112" s="43">
        <f t="shared" si="1"/>
        <v>0</v>
      </c>
    </row>
    <row r="113" spans="1:5" s="27" customFormat="1" ht="19.899999999999999" customHeight="1">
      <c r="A113" s="30">
        <v>39999</v>
      </c>
      <c r="B113" s="35" t="s">
        <v>96</v>
      </c>
      <c r="C113" s="32">
        <v>571.38</v>
      </c>
      <c r="D113" s="104"/>
      <c r="E113" s="43">
        <v>0</v>
      </c>
    </row>
    <row r="114" spans="1:5" s="27" customFormat="1" ht="19.899999999999999" customHeight="1">
      <c r="A114" s="78" t="s">
        <v>1042</v>
      </c>
      <c r="B114" s="30"/>
      <c r="C114" s="84">
        <f>C115</f>
        <v>0</v>
      </c>
      <c r="D114" s="84">
        <f>D115</f>
        <v>0</v>
      </c>
      <c r="E114" s="43">
        <f t="shared" si="1"/>
        <v>0</v>
      </c>
    </row>
    <row r="115" spans="1:5" s="27" customFormat="1" ht="19.899999999999999" customHeight="1">
      <c r="A115" s="29">
        <v>305</v>
      </c>
      <c r="B115" s="29" t="s">
        <v>72</v>
      </c>
      <c r="C115" s="32">
        <f>C116</f>
        <v>0</v>
      </c>
      <c r="D115" s="32">
        <f>D116</f>
        <v>0</v>
      </c>
      <c r="E115" s="43">
        <f t="shared" si="1"/>
        <v>0</v>
      </c>
    </row>
    <row r="116" spans="1:5" s="27" customFormat="1" ht="19.899999999999999" customHeight="1">
      <c r="A116" s="30">
        <v>30501</v>
      </c>
      <c r="B116" s="35" t="s">
        <v>73</v>
      </c>
      <c r="C116" s="32">
        <v>0</v>
      </c>
      <c r="D116" s="32">
        <f>'一般预算支出-功能'!D1160</f>
        <v>0</v>
      </c>
      <c r="E116" s="43">
        <f t="shared" si="1"/>
        <v>0</v>
      </c>
    </row>
    <row r="117" spans="1:5" s="27" customFormat="1" ht="19.899999999999999" customHeight="1">
      <c r="A117" s="38" t="s">
        <v>842</v>
      </c>
      <c r="B117" s="35"/>
      <c r="C117" s="84">
        <f>C118</f>
        <v>0</v>
      </c>
      <c r="D117" s="84">
        <f>D118</f>
        <v>0</v>
      </c>
      <c r="E117" s="43">
        <f t="shared" si="1"/>
        <v>0</v>
      </c>
    </row>
    <row r="118" spans="1:5" s="27" customFormat="1" ht="19.899999999999999" customHeight="1">
      <c r="A118" s="29">
        <v>308</v>
      </c>
      <c r="B118" s="29" t="s">
        <v>76</v>
      </c>
      <c r="C118" s="32">
        <f>C119</f>
        <v>0</v>
      </c>
      <c r="D118" s="32">
        <f>D119</f>
        <v>0</v>
      </c>
      <c r="E118" s="43">
        <f t="shared" si="1"/>
        <v>0</v>
      </c>
    </row>
    <row r="119" spans="1:5" s="27" customFormat="1" ht="19.899999999999999" customHeight="1">
      <c r="A119" s="30">
        <v>30801</v>
      </c>
      <c r="B119" s="35" t="s">
        <v>77</v>
      </c>
      <c r="C119" s="32">
        <f>'一般预算支出-功能'!C1166</f>
        <v>0</v>
      </c>
      <c r="D119" s="32">
        <f>'一般预算支出-功能'!D1166</f>
        <v>0</v>
      </c>
      <c r="E119" s="43">
        <f t="shared" si="1"/>
        <v>0</v>
      </c>
    </row>
    <row r="120" spans="1:5" s="27" customFormat="1" ht="19.899999999999999" customHeight="1">
      <c r="A120" s="38" t="s">
        <v>1055</v>
      </c>
      <c r="B120" s="81"/>
      <c r="C120" s="31"/>
      <c r="D120" s="31"/>
      <c r="E120" s="43">
        <f t="shared" si="1"/>
        <v>0</v>
      </c>
    </row>
    <row r="121" spans="1:5" s="27" customFormat="1" ht="19.899999999999999" customHeight="1">
      <c r="A121" s="95" t="s">
        <v>1050</v>
      </c>
      <c r="B121" s="26"/>
      <c r="C121" s="31"/>
      <c r="D121" s="31"/>
      <c r="E121" s="43">
        <f t="shared" si="1"/>
        <v>0</v>
      </c>
    </row>
    <row r="122" spans="1:5" s="27" customFormat="1" ht="19.899999999999999" customHeight="1">
      <c r="A122" s="180" t="s">
        <v>105</v>
      </c>
      <c r="B122" s="180"/>
      <c r="C122" s="31">
        <f>一般预算收入!C56</f>
        <v>10953</v>
      </c>
      <c r="D122" s="84">
        <f>一般预算收入!D56</f>
        <v>2369</v>
      </c>
      <c r="E122" s="43">
        <f t="shared" si="1"/>
        <v>13322</v>
      </c>
    </row>
    <row r="123" spans="1:5">
      <c r="C123" s="10"/>
    </row>
    <row r="124" spans="1:5">
      <c r="C124" s="10"/>
    </row>
    <row r="125" spans="1:5">
      <c r="C125" s="10"/>
    </row>
    <row r="126" spans="1:5">
      <c r="C126" s="10"/>
    </row>
    <row r="127" spans="1:5">
      <c r="C127" s="10"/>
    </row>
    <row r="128" spans="1:5">
      <c r="C128" s="10"/>
    </row>
    <row r="129" spans="3:3">
      <c r="C129" s="10"/>
    </row>
    <row r="130" spans="3:3">
      <c r="C130" s="10"/>
    </row>
    <row r="131" spans="3:3">
      <c r="C131" s="10"/>
    </row>
    <row r="132" spans="3:3">
      <c r="C132" s="10"/>
    </row>
    <row r="133" spans="3:3">
      <c r="C133" s="10"/>
    </row>
    <row r="134" spans="3:3">
      <c r="C134" s="10"/>
    </row>
    <row r="135" spans="3:3">
      <c r="C135" s="10"/>
    </row>
    <row r="136" spans="3:3">
      <c r="C136" s="10"/>
    </row>
    <row r="137" spans="3:3">
      <c r="C137" s="10"/>
    </row>
    <row r="138" spans="3:3">
      <c r="C138" s="10"/>
    </row>
    <row r="139" spans="3:3">
      <c r="C139" s="10"/>
    </row>
    <row r="140" spans="3:3">
      <c r="C140" s="10"/>
    </row>
    <row r="141" spans="3:3">
      <c r="C141" s="10"/>
    </row>
    <row r="142" spans="3:3">
      <c r="C142" s="10"/>
    </row>
    <row r="143" spans="3:3">
      <c r="C143" s="10"/>
    </row>
    <row r="144" spans="3:3">
      <c r="C144" s="10"/>
    </row>
    <row r="145" spans="3:3">
      <c r="C145" s="10"/>
    </row>
    <row r="146" spans="3:3">
      <c r="C146" s="10"/>
    </row>
    <row r="147" spans="3:3">
      <c r="C147" s="10"/>
    </row>
    <row r="148" spans="3:3">
      <c r="C148" s="10"/>
    </row>
    <row r="149" spans="3:3">
      <c r="C149" s="10"/>
    </row>
    <row r="150" spans="3:3">
      <c r="C150" s="10"/>
    </row>
    <row r="151" spans="3:3">
      <c r="C151" s="10"/>
    </row>
    <row r="152" spans="3:3">
      <c r="C152" s="10"/>
    </row>
    <row r="153" spans="3:3">
      <c r="C153" s="10"/>
    </row>
    <row r="154" spans="3:3">
      <c r="C154" s="10"/>
    </row>
    <row r="155" spans="3:3">
      <c r="C155" s="10"/>
    </row>
    <row r="156" spans="3:3">
      <c r="C156" s="10"/>
    </row>
    <row r="157" spans="3:3">
      <c r="C157" s="10"/>
    </row>
    <row r="158" spans="3:3">
      <c r="C158" s="10"/>
    </row>
    <row r="159" spans="3:3">
      <c r="C159" s="10"/>
    </row>
    <row r="160" spans="3:3">
      <c r="C160" s="10"/>
    </row>
    <row r="161" spans="3:3">
      <c r="C161" s="10"/>
    </row>
    <row r="162" spans="3:3">
      <c r="C162" s="10"/>
    </row>
    <row r="163" spans="3:3">
      <c r="C163" s="10"/>
    </row>
    <row r="164" spans="3:3">
      <c r="C164" s="10"/>
    </row>
    <row r="165" spans="3:3">
      <c r="C165" s="10"/>
    </row>
    <row r="166" spans="3:3">
      <c r="C166" s="10"/>
    </row>
    <row r="167" spans="3:3">
      <c r="C167" s="10"/>
    </row>
    <row r="168" spans="3:3">
      <c r="C168" s="10"/>
    </row>
    <row r="169" spans="3:3">
      <c r="C169" s="10"/>
    </row>
    <row r="170" spans="3:3">
      <c r="C170" s="10"/>
    </row>
    <row r="171" spans="3:3">
      <c r="C171" s="10"/>
    </row>
    <row r="172" spans="3:3">
      <c r="C172" s="10"/>
    </row>
    <row r="173" spans="3:3">
      <c r="C173" s="10"/>
    </row>
    <row r="174" spans="3:3">
      <c r="C174" s="10"/>
    </row>
    <row r="175" spans="3:3">
      <c r="C175" s="10"/>
    </row>
    <row r="176" spans="3:3">
      <c r="C176" s="10"/>
    </row>
    <row r="177" spans="3:3">
      <c r="C177" s="10"/>
    </row>
    <row r="178" spans="3:3">
      <c r="C178" s="10"/>
    </row>
    <row r="179" spans="3:3">
      <c r="C179" s="10"/>
    </row>
    <row r="180" spans="3:3">
      <c r="C180" s="10"/>
    </row>
    <row r="181" spans="3:3">
      <c r="C181" s="10"/>
    </row>
    <row r="182" spans="3:3">
      <c r="C182" s="10"/>
    </row>
    <row r="183" spans="3:3">
      <c r="C183" s="10"/>
    </row>
    <row r="184" spans="3:3">
      <c r="C184" s="10"/>
    </row>
    <row r="185" spans="3:3">
      <c r="C185" s="10"/>
    </row>
    <row r="186" spans="3:3">
      <c r="C186" s="10"/>
    </row>
    <row r="187" spans="3:3">
      <c r="C187" s="10"/>
    </row>
    <row r="188" spans="3:3">
      <c r="C188" s="10"/>
    </row>
    <row r="189" spans="3:3">
      <c r="C189" s="10"/>
    </row>
    <row r="190" spans="3:3">
      <c r="C190" s="10"/>
    </row>
    <row r="191" spans="3:3">
      <c r="C191" s="10"/>
    </row>
    <row r="192" spans="3:3">
      <c r="C192" s="10"/>
    </row>
    <row r="193" spans="3:3">
      <c r="C193" s="10"/>
    </row>
    <row r="194" spans="3:3">
      <c r="C194" s="10"/>
    </row>
    <row r="195" spans="3:3">
      <c r="C195" s="10"/>
    </row>
    <row r="196" spans="3:3">
      <c r="C196" s="10"/>
    </row>
    <row r="197" spans="3:3">
      <c r="C197" s="10"/>
    </row>
    <row r="198" spans="3:3">
      <c r="C198" s="10"/>
    </row>
    <row r="199" spans="3:3">
      <c r="C199" s="10"/>
    </row>
    <row r="200" spans="3:3">
      <c r="C200" s="10"/>
    </row>
    <row r="201" spans="3:3">
      <c r="C201" s="10"/>
    </row>
    <row r="202" spans="3:3">
      <c r="C202" s="10"/>
    </row>
    <row r="203" spans="3:3">
      <c r="C203" s="10"/>
    </row>
    <row r="204" spans="3:3">
      <c r="C204" s="10"/>
    </row>
    <row r="205" spans="3:3">
      <c r="C205" s="10"/>
    </row>
    <row r="206" spans="3:3">
      <c r="C206" s="10"/>
    </row>
    <row r="207" spans="3:3">
      <c r="C207" s="10"/>
    </row>
    <row r="208" spans="3:3">
      <c r="C208" s="10"/>
    </row>
    <row r="209" spans="3:3">
      <c r="C209" s="10"/>
    </row>
    <row r="210" spans="3:3">
      <c r="C210" s="10"/>
    </row>
    <row r="211" spans="3:3">
      <c r="C211" s="10"/>
    </row>
    <row r="212" spans="3:3">
      <c r="C212" s="10"/>
    </row>
    <row r="213" spans="3:3">
      <c r="C213" s="10"/>
    </row>
    <row r="214" spans="3:3">
      <c r="C214" s="10"/>
    </row>
    <row r="215" spans="3:3">
      <c r="C215" s="10"/>
    </row>
    <row r="216" spans="3:3">
      <c r="C216" s="10"/>
    </row>
    <row r="217" spans="3:3">
      <c r="C217" s="10"/>
    </row>
    <row r="218" spans="3:3">
      <c r="C218" s="10"/>
    </row>
    <row r="219" spans="3:3">
      <c r="C219" s="10"/>
    </row>
    <row r="220" spans="3:3">
      <c r="C220" s="10"/>
    </row>
    <row r="221" spans="3:3">
      <c r="C221" s="10"/>
    </row>
    <row r="222" spans="3:3">
      <c r="C222" s="10"/>
    </row>
    <row r="223" spans="3:3">
      <c r="C223" s="10"/>
    </row>
    <row r="224" spans="3:3">
      <c r="C224" s="10"/>
    </row>
    <row r="225" spans="3:3">
      <c r="C225" s="10"/>
    </row>
    <row r="226" spans="3:3">
      <c r="C226" s="10"/>
    </row>
    <row r="227" spans="3:3">
      <c r="C227" s="10"/>
    </row>
    <row r="228" spans="3:3">
      <c r="C228" s="10"/>
    </row>
    <row r="229" spans="3:3">
      <c r="C229" s="10"/>
    </row>
    <row r="230" spans="3:3">
      <c r="C230" s="10"/>
    </row>
    <row r="231" spans="3:3">
      <c r="C231" s="10"/>
    </row>
    <row r="232" spans="3:3">
      <c r="C232" s="10"/>
    </row>
    <row r="233" spans="3:3">
      <c r="C233" s="10"/>
    </row>
    <row r="234" spans="3:3">
      <c r="C234" s="10"/>
    </row>
    <row r="235" spans="3:3">
      <c r="C235" s="10"/>
    </row>
    <row r="236" spans="3:3">
      <c r="C236" s="10"/>
    </row>
    <row r="237" spans="3:3">
      <c r="C237" s="10"/>
    </row>
    <row r="238" spans="3:3">
      <c r="C238" s="10"/>
    </row>
    <row r="239" spans="3:3">
      <c r="C239" s="10"/>
    </row>
    <row r="240" spans="3:3">
      <c r="C240" s="10"/>
    </row>
    <row r="241" spans="3:3">
      <c r="C241" s="10"/>
    </row>
    <row r="242" spans="3:3">
      <c r="C242" s="10"/>
    </row>
    <row r="243" spans="3:3">
      <c r="C243" s="10"/>
    </row>
    <row r="244" spans="3:3">
      <c r="C244" s="10"/>
    </row>
    <row r="245" spans="3:3">
      <c r="C245" s="10"/>
    </row>
    <row r="246" spans="3:3">
      <c r="C246" s="10"/>
    </row>
    <row r="247" spans="3:3">
      <c r="C247" s="10"/>
    </row>
    <row r="248" spans="3:3">
      <c r="C248" s="10"/>
    </row>
    <row r="249" spans="3:3">
      <c r="C249" s="10"/>
    </row>
    <row r="250" spans="3:3">
      <c r="C250" s="10"/>
    </row>
    <row r="251" spans="3:3">
      <c r="C251" s="10"/>
    </row>
    <row r="252" spans="3:3">
      <c r="C252" s="10"/>
    </row>
    <row r="253" spans="3:3">
      <c r="C253" s="10"/>
    </row>
    <row r="254" spans="3:3">
      <c r="C254" s="10"/>
    </row>
    <row r="255" spans="3:3">
      <c r="C255" s="10"/>
    </row>
    <row r="256" spans="3:3">
      <c r="C256" s="10"/>
    </row>
    <row r="257" spans="3:3">
      <c r="C257" s="10"/>
    </row>
    <row r="258" spans="3:3">
      <c r="C258" s="10"/>
    </row>
    <row r="259" spans="3:3">
      <c r="C259" s="10"/>
    </row>
    <row r="260" spans="3:3">
      <c r="C260" s="10"/>
    </row>
    <row r="261" spans="3:3">
      <c r="C261" s="10"/>
    </row>
    <row r="262" spans="3:3">
      <c r="C262" s="10"/>
    </row>
    <row r="263" spans="3:3">
      <c r="C263" s="10"/>
    </row>
    <row r="264" spans="3:3">
      <c r="C264" s="10"/>
    </row>
    <row r="265" spans="3:3">
      <c r="C265" s="10"/>
    </row>
    <row r="266" spans="3:3">
      <c r="C266" s="10"/>
    </row>
    <row r="267" spans="3:3">
      <c r="C267" s="10"/>
    </row>
    <row r="268" spans="3:3">
      <c r="C268" s="10"/>
    </row>
    <row r="269" spans="3:3">
      <c r="C269" s="10"/>
    </row>
    <row r="270" spans="3:3">
      <c r="C270" s="10"/>
    </row>
    <row r="271" spans="3:3">
      <c r="C271" s="10"/>
    </row>
    <row r="272" spans="3:3">
      <c r="C272" s="10"/>
    </row>
    <row r="273" spans="3:3">
      <c r="C273" s="10"/>
    </row>
    <row r="274" spans="3:3">
      <c r="C274" s="10"/>
    </row>
    <row r="275" spans="3:3">
      <c r="C275" s="10"/>
    </row>
    <row r="276" spans="3:3">
      <c r="C276" s="10"/>
    </row>
    <row r="277" spans="3:3">
      <c r="C277" s="10"/>
    </row>
    <row r="278" spans="3:3">
      <c r="C278" s="10"/>
    </row>
    <row r="279" spans="3:3">
      <c r="C279" s="10"/>
    </row>
    <row r="280" spans="3:3">
      <c r="C280" s="10"/>
    </row>
    <row r="281" spans="3:3">
      <c r="C281" s="10"/>
    </row>
    <row r="282" spans="3:3">
      <c r="C282" s="10"/>
    </row>
    <row r="283" spans="3:3">
      <c r="C283" s="10"/>
    </row>
    <row r="284" spans="3:3">
      <c r="C284" s="10"/>
    </row>
    <row r="285" spans="3:3">
      <c r="C285" s="10"/>
    </row>
    <row r="286" spans="3:3">
      <c r="C286" s="10"/>
    </row>
    <row r="287" spans="3:3">
      <c r="C287" s="10"/>
    </row>
    <row r="288" spans="3:3">
      <c r="C288" s="10"/>
    </row>
    <row r="289" spans="3:3">
      <c r="C289" s="10"/>
    </row>
    <row r="290" spans="3:3">
      <c r="C290" s="10"/>
    </row>
    <row r="291" spans="3:3">
      <c r="C291" s="10"/>
    </row>
    <row r="292" spans="3:3">
      <c r="C292" s="10"/>
    </row>
    <row r="293" spans="3:3">
      <c r="C293" s="10"/>
    </row>
    <row r="294" spans="3:3">
      <c r="C294" s="10"/>
    </row>
    <row r="295" spans="3:3">
      <c r="C295" s="10"/>
    </row>
    <row r="296" spans="3:3">
      <c r="C296" s="10"/>
    </row>
    <row r="297" spans="3:3">
      <c r="C297" s="10"/>
    </row>
    <row r="298" spans="3:3">
      <c r="C298" s="10"/>
    </row>
    <row r="299" spans="3:3">
      <c r="C299" s="10"/>
    </row>
    <row r="300" spans="3:3">
      <c r="C300" s="10"/>
    </row>
    <row r="301" spans="3:3">
      <c r="C301" s="10"/>
    </row>
    <row r="302" spans="3:3">
      <c r="C302" s="10"/>
    </row>
    <row r="303" spans="3:3">
      <c r="C303" s="10"/>
    </row>
    <row r="304" spans="3:3">
      <c r="C304" s="10"/>
    </row>
    <row r="305" spans="3:3">
      <c r="C305" s="10"/>
    </row>
    <row r="306" spans="3:3">
      <c r="C306" s="10"/>
    </row>
  </sheetData>
  <mergeCells count="2">
    <mergeCell ref="A2:E2"/>
    <mergeCell ref="A122:B122"/>
  </mergeCells>
  <phoneticPr fontId="3" type="noConversion"/>
  <printOptions horizontalCentered="1"/>
  <pageMargins left="0" right="0" top="0.39370078740157483" bottom="0.39370078740157483" header="0" footer="0.19685039370078741"/>
  <pageSetup paperSize="9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封面</vt:lpstr>
      <vt:lpstr>收支总表</vt:lpstr>
      <vt:lpstr>一般预算收入</vt:lpstr>
      <vt:lpstr>一般预算支出-功能</vt:lpstr>
      <vt:lpstr>一般预算支出-经济</vt:lpstr>
      <vt:lpstr>'一般预算支出-经济'!Print_Area</vt:lpstr>
      <vt:lpstr>一般预算收入!Print_Titles</vt:lpstr>
      <vt:lpstr>'一般预算支出-功能'!Print_Titles</vt:lpstr>
      <vt:lpstr>'一般预算支出-经济'!Print_Titles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李文彦</dc:creator>
  <cp:lastModifiedBy>梁婉容</cp:lastModifiedBy>
  <cp:lastPrinted>2018-10-11T00:54:35Z</cp:lastPrinted>
  <dcterms:created xsi:type="dcterms:W3CDTF">2015-01-25T10:15:34Z</dcterms:created>
  <dcterms:modified xsi:type="dcterms:W3CDTF">2018-10-11T00:54:38Z</dcterms:modified>
</cp:coreProperties>
</file>