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镇级收支总表" sheetId="1" r:id="rId1"/>
    <sheet name="镇级收支总表 (2)" sheetId="5" r:id="rId2"/>
    <sheet name="镇级基金收入" sheetId="2" r:id="rId3"/>
    <sheet name="镇级基金支出" sheetId="3" r:id="rId4"/>
    <sheet name="Sheet4" sheetId="4" state="hidden" r:id="rId5"/>
  </sheets>
  <definedNames>
    <definedName name="_xlnm._FilterDatabase" localSheetId="2" hidden="1">镇级基金收入!$A$4:$E$28</definedName>
    <definedName name="_xlnm._FilterDatabase" localSheetId="3" hidden="1">镇级基金支出!$A$4:$K$88</definedName>
    <definedName name="_xlnm.Print_Titles" localSheetId="2">镇级基金收入!$3:$4</definedName>
    <definedName name="_xlnm.Print_Titles" localSheetId="3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<sst xmlns="http://schemas.openxmlformats.org/spreadsheetml/2006/main" count="186" uniqueCount="121">
  <si>
    <t>鹤山市2024年鹤城镇政府性基金预算收支预算表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</si>
  <si>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</si>
  <si>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</si>
  <si>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</si>
  <si>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</si>
  <si>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</si>
  <si>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</si>
  <si>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</si>
  <si>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</si>
  <si>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</si>
  <si>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</si>
  <si>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</si>
  <si>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</si>
  <si>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</si>
  <si>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</si>
  <si>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</si>
  <si>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</si>
  <si>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</si>
  <si>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</si>
  <si>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</si>
  <si>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</si>
  <si>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</si>
  <si>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</si>
  <si>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</si>
  <si>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</si>
  <si>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</si>
  <si>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</si>
  <si>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</si>
  <si>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</si>
  <si>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</si>
  <si>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</si>
  <si>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</si>
  <si>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</si>
  <si>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</si>
  <si>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</si>
  <si>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</si>
  <si>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鹤山市2024年鹤城镇政府性基金预算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</si>
  <si>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</si>
  <si>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</si>
  <si>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</si>
  <si>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</si>
  <si>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</si>
  <si>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</si>
  <si>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</si>
  <si>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</si>
  <si>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</si>
  <si>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</si>
  <si>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</si>
  <si>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</si>
  <si>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</si>
  <si>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</si>
  <si>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</si>
  <si>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鹤山市2024年鹤城镇政府性基金预算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</si>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</sst>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Fill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Alignment="1"/>
    <xf numFmtId="0" fontId="10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E28" sqref="E28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6" customWidth="1"/>
    <col min="4" max="4" width="8.875" style="5" customWidth="1"/>
    <col min="5" max="5" width="25.125" style="5" customWidth="1"/>
    <col min="6" max="6" width="17.875" style="66" customWidth="1"/>
    <col min="7" max="7" width="9" style="36"/>
    <col min="8" max="8" width="9" style="67"/>
    <col min="9" max="16384" width="9" style="36"/>
  </cols>
  <sheetData>
    <row r="2" ht="25.5" spans="1:6">
      <c r="A2" s="68" t="s">
        <v>0</v>
      </c>
      <c r="B2" s="68"/>
      <c r="C2" s="68"/>
      <c r="D2" s="68"/>
      <c r="E2" s="68"/>
      <c r="F2" s="68"/>
    </row>
    <row r="3" spans="6:6">
      <c r="F3" s="69" t="s">
        <v>1</v>
      </c>
    </row>
    <row r="4" s="5" customFormat="1" ht="14.25" spans="1:8">
      <c r="A4" s="70" t="s">
        <v>2</v>
      </c>
      <c r="B4" s="70"/>
      <c r="C4" s="70"/>
      <c r="D4" s="70" t="s">
        <v>3</v>
      </c>
      <c r="E4" s="70"/>
      <c r="F4" s="70"/>
      <c r="H4" s="71"/>
    </row>
    <row r="5" ht="32.25" customHeight="1" spans="1:6">
      <c r="A5" s="42" t="s">
        <v>4</v>
      </c>
      <c r="B5" s="42" t="s">
        <v>5</v>
      </c>
      <c r="C5" s="72" t="s">
        <v>6</v>
      </c>
      <c r="D5" s="10" t="s">
        <v>4</v>
      </c>
      <c r="E5" s="10" t="s">
        <v>5</v>
      </c>
      <c r="F5" s="72" t="s">
        <v>6</v>
      </c>
    </row>
    <row r="6" ht="18" customHeight="1" spans="1:6">
      <c r="A6" s="48" t="s">
        <v>7</v>
      </c>
      <c r="B6" s="52"/>
      <c r="C6" s="73">
        <f>SUM(C7:C12)</f>
        <v>2050</v>
      </c>
      <c r="D6" s="13" t="s">
        <v>8</v>
      </c>
      <c r="E6" s="14"/>
      <c r="F6" s="74">
        <f>SUM(F7:F9)+SUM(F14:F18)</f>
        <v>2050</v>
      </c>
    </row>
    <row r="7" ht="18" customHeight="1" spans="1:6">
      <c r="A7" s="51">
        <v>1030147</v>
      </c>
      <c r="B7" s="52" t="s">
        <v>9</v>
      </c>
      <c r="C7" s="75">
        <f>镇级基金收入!C6</f>
        <v>0</v>
      </c>
      <c r="D7" s="17">
        <v>207</v>
      </c>
      <c r="E7" s="18" t="s">
        <v>10</v>
      </c>
      <c r="F7" s="76">
        <f>镇级基金支出!C6</f>
        <v>0</v>
      </c>
    </row>
    <row r="8" ht="18" customHeight="1" spans="1:6">
      <c r="A8" s="51">
        <v>1030148</v>
      </c>
      <c r="B8" s="52" t="s">
        <v>11</v>
      </c>
      <c r="C8" s="75">
        <f>镇级基金收入!C7</f>
        <v>1500</v>
      </c>
      <c r="D8" s="17">
        <v>208</v>
      </c>
      <c r="E8" s="18" t="s">
        <v>12</v>
      </c>
      <c r="F8" s="76">
        <f>镇级基金支出!C10</f>
        <v>0</v>
      </c>
    </row>
    <row r="9" ht="18" customHeight="1" spans="1:6">
      <c r="A9" s="51">
        <v>1030155</v>
      </c>
      <c r="B9" s="52" t="s">
        <v>13</v>
      </c>
      <c r="C9" s="75">
        <f>镇级基金收入!C13</f>
        <v>0</v>
      </c>
      <c r="D9" s="17">
        <v>212</v>
      </c>
      <c r="E9" s="18" t="s">
        <v>14</v>
      </c>
      <c r="F9" s="76">
        <f>SUM(F10:F13)</f>
        <v>2050</v>
      </c>
    </row>
    <row r="10" ht="27" spans="1:6">
      <c r="A10" s="51">
        <v>1030156</v>
      </c>
      <c r="B10" s="52" t="s">
        <v>15</v>
      </c>
      <c r="C10" s="75">
        <f>镇级基金收入!C16</f>
        <v>0</v>
      </c>
      <c r="D10" s="17">
        <v>21208</v>
      </c>
      <c r="E10" s="18" t="s">
        <v>16</v>
      </c>
      <c r="F10" s="76">
        <f>镇级基金支出!C20</f>
        <v>1500</v>
      </c>
    </row>
    <row r="11" ht="27" spans="1:6">
      <c r="A11" s="51">
        <v>1030178</v>
      </c>
      <c r="B11" s="52" t="s">
        <v>17</v>
      </c>
      <c r="C11" s="75">
        <f>镇级基金收入!C17</f>
        <v>550</v>
      </c>
      <c r="D11" s="17">
        <v>21211</v>
      </c>
      <c r="E11" s="18" t="s">
        <v>18</v>
      </c>
      <c r="F11" s="76">
        <f>镇级基金支出!C31</f>
        <v>0</v>
      </c>
    </row>
    <row r="12" ht="27" spans="1:6">
      <c r="A12" s="51"/>
      <c r="B12" s="82"/>
      <c r="C12" s="75"/>
      <c r="D12" s="17">
        <v>21213</v>
      </c>
      <c r="E12" s="18" t="s">
        <v>19</v>
      </c>
      <c r="F12" s="76">
        <f>-镇级基金支出!C32</f>
        <v>0</v>
      </c>
    </row>
    <row r="13" ht="18" customHeight="1" spans="1:6">
      <c r="A13" s="77"/>
      <c r="B13" s="77"/>
      <c r="C13" s="78"/>
      <c r="D13" s="17">
        <v>21214</v>
      </c>
      <c r="E13" s="18" t="s">
        <v>20</v>
      </c>
      <c r="F13" s="76">
        <f>镇级基金支出!C36</f>
        <v>550</v>
      </c>
    </row>
    <row r="14" ht="18" customHeight="1" spans="1:6">
      <c r="A14" s="77"/>
      <c r="B14" s="77"/>
      <c r="C14" s="78"/>
      <c r="D14" s="17">
        <v>213</v>
      </c>
      <c r="E14" s="18" t="s">
        <v>21</v>
      </c>
      <c r="F14" s="76">
        <f>镇级基金支出!C40</f>
        <v>0</v>
      </c>
    </row>
    <row r="15" ht="18" customHeight="1" spans="1:6">
      <c r="A15" s="77"/>
      <c r="B15" s="77"/>
      <c r="C15" s="75"/>
      <c r="D15" s="17">
        <v>214</v>
      </c>
      <c r="E15" s="18" t="s">
        <v>22</v>
      </c>
      <c r="F15" s="76">
        <f>镇级基金支出!C46</f>
        <v>0</v>
      </c>
    </row>
    <row r="16" ht="18" customHeight="1" spans="1:6">
      <c r="A16" s="48"/>
      <c r="B16" s="52"/>
      <c r="C16" s="75"/>
      <c r="D16" s="17">
        <v>229</v>
      </c>
      <c r="E16" s="18" t="s">
        <v>23</v>
      </c>
      <c r="F16" s="76">
        <f>镇级基金支出!C49</f>
        <v>0</v>
      </c>
    </row>
    <row r="17" ht="18" customHeight="1" spans="1:6">
      <c r="A17" s="47"/>
      <c r="B17" s="47"/>
      <c r="C17" s="75"/>
      <c r="D17" s="17">
        <v>232</v>
      </c>
      <c r="E17" s="18" t="s">
        <v>24</v>
      </c>
      <c r="F17" s="76">
        <f>镇级基金支出!C61</f>
        <v>0</v>
      </c>
    </row>
    <row r="18" ht="18" customHeight="1" spans="1:6">
      <c r="A18" s="47"/>
      <c r="B18" s="52"/>
      <c r="C18" s="75"/>
      <c r="D18" s="17">
        <v>233</v>
      </c>
      <c r="E18" s="18" t="s">
        <v>25</v>
      </c>
      <c r="F18" s="75">
        <f>镇级基金支出!C67</f>
        <v>0</v>
      </c>
    </row>
    <row r="19" s="34" customFormat="1" ht="18" customHeight="1" spans="1:8">
      <c r="A19" s="48" t="s">
        <v>26</v>
      </c>
      <c r="B19" s="52"/>
      <c r="C19" s="73">
        <f>镇级基金收入!C19</f>
        <v>0</v>
      </c>
      <c r="D19" s="13" t="s">
        <v>27</v>
      </c>
      <c r="E19" s="14"/>
      <c r="F19" s="74">
        <f>镇级基金支出!C80</f>
        <v>0</v>
      </c>
      <c r="H19" s="80"/>
    </row>
    <row r="20" s="34" customFormat="1" ht="18" customHeight="1" spans="1:8">
      <c r="A20" s="47" t="s">
        <v>28</v>
      </c>
      <c r="B20" s="52"/>
      <c r="C20" s="73">
        <f>镇级基金收入!C21</f>
        <v>0</v>
      </c>
      <c r="D20" s="13" t="s">
        <v>29</v>
      </c>
      <c r="E20" s="79"/>
      <c r="F20" s="74">
        <f>镇级基金支出!C82</f>
        <v>0</v>
      </c>
      <c r="H20" s="80"/>
    </row>
    <row r="21" s="34" customFormat="1" ht="18" customHeight="1" spans="1:8">
      <c r="A21" s="47" t="s">
        <v>30</v>
      </c>
      <c r="B21" s="52"/>
      <c r="C21" s="73">
        <f>镇级基金收入!C23</f>
        <v>0</v>
      </c>
      <c r="D21" s="13" t="s">
        <v>31</v>
      </c>
      <c r="E21" s="79"/>
      <c r="F21" s="74">
        <f>镇级基金支出!C84</f>
        <v>0</v>
      </c>
      <c r="H21" s="80"/>
    </row>
    <row r="22" s="34" customFormat="1" ht="18" customHeight="1" spans="1:8">
      <c r="A22" s="47" t="s">
        <v>32</v>
      </c>
      <c r="B22" s="52"/>
      <c r="C22" s="73">
        <f>镇级基金收入!C27</f>
        <v>0</v>
      </c>
      <c r="D22" s="13" t="s">
        <v>33</v>
      </c>
      <c r="E22" s="79"/>
      <c r="F22" s="74">
        <f>镇级基金支出!C86</f>
        <v>0</v>
      </c>
      <c r="H22" s="80"/>
    </row>
    <row r="23" s="34" customFormat="1" ht="18" customHeight="1" spans="1:8">
      <c r="A23" s="81" t="s">
        <v>34</v>
      </c>
      <c r="B23" s="81"/>
      <c r="C23" s="73">
        <f>C6+C19+C20+C21+C22</f>
        <v>2050</v>
      </c>
      <c r="D23" s="10" t="s">
        <v>35</v>
      </c>
      <c r="E23" s="10"/>
      <c r="F23" s="74">
        <f>F6+F21+F22+F19+F20</f>
        <v>2050</v>
      </c>
      <c r="H23" s="80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1"/>
  <sheetViews>
    <sheetView workbookViewId="0">
      <selection activeCell="B8" sqref="B8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6" customWidth="1"/>
    <col min="4" max="4" width="8.875" style="5" customWidth="1"/>
    <col min="5" max="5" width="33.875" style="5" customWidth="1"/>
    <col min="6" max="6" width="13.5" style="66" customWidth="1"/>
    <col min="7" max="7" width="9" style="36"/>
    <col min="8" max="8" width="9" style="67"/>
    <col min="9" max="16384" width="9" style="36"/>
  </cols>
  <sheetData>
    <row r="2" ht="25.5" spans="1:6">
      <c r="A2" s="68" t="s">
        <v>0</v>
      </c>
      <c r="B2" s="68"/>
      <c r="C2" s="68"/>
      <c r="D2" s="68"/>
      <c r="E2" s="68"/>
      <c r="F2" s="68"/>
    </row>
    <row r="3" spans="6:6">
      <c r="F3" s="69" t="s">
        <v>1</v>
      </c>
    </row>
    <row r="4" s="5" customFormat="1" ht="14.25" spans="1:8">
      <c r="A4" s="70" t="s">
        <v>2</v>
      </c>
      <c r="B4" s="70"/>
      <c r="C4" s="70"/>
      <c r="D4" s="70" t="s">
        <v>3</v>
      </c>
      <c r="E4" s="70"/>
      <c r="F4" s="70"/>
      <c r="H4" s="71"/>
    </row>
    <row r="5" ht="32.25" customHeight="1" spans="1:6">
      <c r="A5" s="42" t="s">
        <v>4</v>
      </c>
      <c r="B5" s="42" t="s">
        <v>5</v>
      </c>
      <c r="C5" s="72" t="s">
        <v>6</v>
      </c>
      <c r="D5" s="10" t="s">
        <v>4</v>
      </c>
      <c r="E5" s="10" t="s">
        <v>5</v>
      </c>
      <c r="F5" s="72" t="s">
        <v>6</v>
      </c>
    </row>
    <row r="6" ht="18" customHeight="1" spans="1:6">
      <c r="A6" s="48" t="s">
        <v>7</v>
      </c>
      <c r="B6" s="52"/>
      <c r="C6" s="73">
        <f>SUM(C7:C8)</f>
        <v>2050</v>
      </c>
      <c r="D6" s="13" t="s">
        <v>8</v>
      </c>
      <c r="E6" s="14"/>
      <c r="F6" s="74">
        <f>SUM(F7:F7)+SUM(F10:F10)</f>
        <v>2050</v>
      </c>
    </row>
    <row r="7" ht="18" customHeight="1" spans="1:6">
      <c r="A7" s="51">
        <v>1030148</v>
      </c>
      <c r="B7" s="52" t="s">
        <v>11</v>
      </c>
      <c r="C7" s="75">
        <f>镇级基金收入!C7</f>
        <v>1500</v>
      </c>
      <c r="D7" s="17">
        <v>212</v>
      </c>
      <c r="E7" s="18" t="s">
        <v>14</v>
      </c>
      <c r="F7" s="76">
        <f>SUM(F8:F9)</f>
        <v>2050</v>
      </c>
    </row>
    <row r="8" ht="35" customHeight="1" spans="1:6">
      <c r="A8" s="51">
        <v>1030178</v>
      </c>
      <c r="B8" s="52" t="s">
        <v>17</v>
      </c>
      <c r="C8" s="75">
        <f>镇级基金收入!C17</f>
        <v>550</v>
      </c>
      <c r="D8" s="17">
        <v>21208</v>
      </c>
      <c r="E8" s="18" t="s">
        <v>16</v>
      </c>
      <c r="F8" s="76">
        <f>镇级基金支出!C20</f>
        <v>1500</v>
      </c>
    </row>
    <row r="9" ht="21" customHeight="1" spans="1:6">
      <c r="A9" s="77"/>
      <c r="B9" s="77"/>
      <c r="C9" s="78"/>
      <c r="D9" s="17">
        <v>21214</v>
      </c>
      <c r="E9" s="18" t="s">
        <v>20</v>
      </c>
      <c r="F9" s="76">
        <f>镇级基金支出!C36</f>
        <v>550</v>
      </c>
    </row>
    <row r="10" ht="21" customHeight="1" spans="1:6">
      <c r="A10" s="77"/>
      <c r="B10" s="77"/>
      <c r="C10" s="78"/>
      <c r="D10" s="17"/>
      <c r="E10" s="18"/>
      <c r="F10" s="75"/>
    </row>
    <row r="11" ht="18" customHeight="1" spans="1:6">
      <c r="A11" s="48"/>
      <c r="B11" s="52"/>
      <c r="C11" s="73"/>
      <c r="D11" s="13"/>
      <c r="E11" s="14"/>
      <c r="F11" s="74"/>
    </row>
    <row r="12" ht="18" customHeight="1" spans="1:6">
      <c r="A12" s="48"/>
      <c r="B12" s="52"/>
      <c r="C12" s="73"/>
      <c r="D12" s="13"/>
      <c r="E12" s="14"/>
      <c r="F12" s="74"/>
    </row>
    <row r="13" ht="18" customHeight="1" spans="1:6">
      <c r="A13" s="48"/>
      <c r="B13" s="52"/>
      <c r="C13" s="73"/>
      <c r="D13" s="13"/>
      <c r="E13" s="14"/>
      <c r="F13" s="74"/>
    </row>
    <row r="14" ht="18" customHeight="1" spans="1:6">
      <c r="A14" s="48"/>
      <c r="B14" s="52"/>
      <c r="C14" s="73"/>
      <c r="D14" s="13"/>
      <c r="E14" s="14"/>
      <c r="F14" s="74"/>
    </row>
    <row r="15" ht="18" customHeight="1" spans="1:6">
      <c r="A15" s="48" t="s">
        <v>26</v>
      </c>
      <c r="B15" s="52"/>
      <c r="C15" s="73">
        <f>镇级基金收入!C19</f>
        <v>0</v>
      </c>
      <c r="D15" s="13" t="s">
        <v>27</v>
      </c>
      <c r="E15" s="14"/>
      <c r="F15" s="74">
        <f>镇级基金支出!C80</f>
        <v>0</v>
      </c>
    </row>
    <row r="16" ht="18" customHeight="1" spans="1:6">
      <c r="A16" s="47" t="s">
        <v>28</v>
      </c>
      <c r="B16" s="52"/>
      <c r="C16" s="73">
        <f>镇级基金收入!C21</f>
        <v>0</v>
      </c>
      <c r="D16" s="13" t="s">
        <v>29</v>
      </c>
      <c r="E16" s="79"/>
      <c r="F16" s="74">
        <f>镇级基金支出!C82</f>
        <v>0</v>
      </c>
    </row>
    <row r="17" s="34" customFormat="1" ht="18" customHeight="1" spans="1:8">
      <c r="A17" s="47" t="s">
        <v>30</v>
      </c>
      <c r="B17" s="52"/>
      <c r="C17" s="73">
        <f>镇级基金收入!C23</f>
        <v>0</v>
      </c>
      <c r="D17" s="13" t="s">
        <v>31</v>
      </c>
      <c r="E17" s="79"/>
      <c r="F17" s="74">
        <f>镇级基金支出!C84</f>
        <v>0</v>
      </c>
      <c r="H17" s="80"/>
    </row>
    <row r="18" s="34" customFormat="1" ht="18" customHeight="1" spans="1:8">
      <c r="A18" s="47" t="s">
        <v>32</v>
      </c>
      <c r="B18" s="52"/>
      <c r="C18" s="73">
        <f>镇级基金收入!C27</f>
        <v>0</v>
      </c>
      <c r="D18" s="13" t="s">
        <v>33</v>
      </c>
      <c r="E18" s="79"/>
      <c r="F18" s="74">
        <f>镇级基金支出!C86</f>
        <v>0</v>
      </c>
      <c r="H18" s="80"/>
    </row>
    <row r="19" s="34" customFormat="1" ht="18" customHeight="1" spans="1:8">
      <c r="A19" s="81" t="s">
        <v>34</v>
      </c>
      <c r="B19" s="81"/>
      <c r="C19" s="73">
        <f>C6+C15+C16+C17+C18</f>
        <v>2050</v>
      </c>
      <c r="D19" s="10" t="s">
        <v>35</v>
      </c>
      <c r="E19" s="10"/>
      <c r="F19" s="74">
        <f>F6+F17+F18+F15+F16</f>
        <v>2050</v>
      </c>
      <c r="H19" s="80"/>
    </row>
    <row r="20" s="34" customFormat="1" ht="18" customHeight="1" spans="1:8">
      <c r="A20" s="36"/>
      <c r="B20" s="36"/>
      <c r="C20" s="66"/>
      <c r="D20" s="5"/>
      <c r="E20" s="5"/>
      <c r="F20" s="66"/>
      <c r="H20" s="80"/>
    </row>
    <row r="21" s="34" customFormat="1" ht="18" customHeight="1" spans="1:8">
      <c r="A21" s="36"/>
      <c r="B21" s="36"/>
      <c r="C21" s="66"/>
      <c r="D21" s="5"/>
      <c r="E21" s="5"/>
      <c r="F21" s="66"/>
      <c r="H21" s="80"/>
    </row>
  </sheetData>
  <mergeCells count="5">
    <mergeCell ref="A2:F2"/>
    <mergeCell ref="A4:C4"/>
    <mergeCell ref="D4:F4"/>
    <mergeCell ref="A19:B19"/>
    <mergeCell ref="D19:E19"/>
  </mergeCells>
  <pageMargins left="0.7" right="0.7" top="0.75" bottom="0.75" header="0.3" footer="0.3"/>
  <pageSetup paperSize="9" scale="8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E31"/>
  <sheetViews>
    <sheetView showZeros="0" workbookViewId="0">
      <selection activeCell="B34" sqref="B34"/>
    </sheetView>
  </sheetViews>
  <sheetFormatPr defaultColWidth="11.375" defaultRowHeight="13.5" outlineLevelCol="4"/>
  <cols>
    <col min="1" max="1" width="12" style="36" customWidth="1"/>
    <col min="2" max="2" width="46.5" style="36" customWidth="1"/>
    <col min="3" max="3" width="19.25" style="6" customWidth="1"/>
    <col min="4" max="16384" width="11.375" style="36"/>
  </cols>
  <sheetData>
    <row r="1" spans="1:3">
      <c r="A1" s="37"/>
      <c r="B1" s="37"/>
      <c r="C1" s="38"/>
    </row>
    <row r="2" ht="58.5" customHeight="1" spans="1:3">
      <c r="A2" s="39" t="s">
        <v>36</v>
      </c>
      <c r="B2" s="40"/>
      <c r="C2" s="40"/>
    </row>
    <row r="3" spans="3:3">
      <c r="C3" s="41" t="s">
        <v>37</v>
      </c>
    </row>
    <row r="4" s="33" customFormat="1" ht="34.5" customHeight="1" spans="1:5">
      <c r="A4" s="42" t="s">
        <v>4</v>
      </c>
      <c r="B4" s="42" t="s">
        <v>5</v>
      </c>
      <c r="C4" s="11" t="s">
        <v>6</v>
      </c>
      <c r="E4" s="12"/>
    </row>
    <row r="5" s="34" customFormat="1" ht="25.5" customHeight="1" spans="1:5">
      <c r="A5" s="43" t="s">
        <v>7</v>
      </c>
      <c r="B5" s="44"/>
      <c r="C5" s="45">
        <f>C6+C7+C13+C16+C17+C18</f>
        <v>2050</v>
      </c>
      <c r="E5" s="46"/>
    </row>
    <row r="6" s="34" customFormat="1" ht="25.5" hidden="1" customHeight="1" spans="1:5">
      <c r="A6" s="47">
        <v>1030147</v>
      </c>
      <c r="B6" s="48" t="s">
        <v>9</v>
      </c>
      <c r="C6" s="49"/>
      <c r="E6" s="50"/>
    </row>
    <row r="7" s="34" customFormat="1" ht="25.5" customHeight="1" spans="1:5">
      <c r="A7" s="47">
        <v>1030148</v>
      </c>
      <c r="B7" s="48" t="s">
        <v>11</v>
      </c>
      <c r="C7" s="49">
        <f>SUM(C8:C12)</f>
        <v>1500</v>
      </c>
      <c r="E7" s="50"/>
    </row>
    <row r="8" ht="25.5" customHeight="1" spans="1:5">
      <c r="A8" s="51">
        <v>103014801</v>
      </c>
      <c r="B8" s="52" t="s">
        <v>38</v>
      </c>
      <c r="C8" s="53">
        <v>1500</v>
      </c>
      <c r="E8" s="54"/>
    </row>
    <row r="9" ht="25.5" hidden="1" customHeight="1" spans="1:5">
      <c r="A9" s="51">
        <v>103014802</v>
      </c>
      <c r="B9" s="52" t="s">
        <v>39</v>
      </c>
      <c r="C9" s="53"/>
      <c r="E9" s="54"/>
    </row>
    <row r="10" s="35" customFormat="1" ht="25.5" hidden="1" customHeight="1" spans="1:5">
      <c r="A10" s="51">
        <v>103014803</v>
      </c>
      <c r="B10" s="52" t="s">
        <v>40</v>
      </c>
      <c r="C10" s="53"/>
      <c r="E10" s="50"/>
    </row>
    <row r="11" s="35" customFormat="1" ht="25.5" hidden="1" customHeight="1" spans="1:5">
      <c r="A11" s="51">
        <v>103014898</v>
      </c>
      <c r="B11" s="52" t="s">
        <v>41</v>
      </c>
      <c r="C11" s="53"/>
      <c r="E11" s="50"/>
    </row>
    <row r="12" s="35" customFormat="1" ht="25.5" hidden="1" customHeight="1" spans="1:5">
      <c r="A12" s="51">
        <v>103014899</v>
      </c>
      <c r="B12" s="52" t="s">
        <v>42</v>
      </c>
      <c r="C12" s="53"/>
      <c r="E12" s="50"/>
    </row>
    <row r="13" s="34" customFormat="1" ht="25.5" hidden="1" customHeight="1" spans="1:5">
      <c r="A13" s="47">
        <v>1030155</v>
      </c>
      <c r="B13" s="48" t="s">
        <v>13</v>
      </c>
      <c r="C13" s="49">
        <f>C14+C15</f>
        <v>0</v>
      </c>
      <c r="E13" s="46"/>
    </row>
    <row r="14" ht="25.5" hidden="1" customHeight="1" spans="1:5">
      <c r="A14" s="51">
        <v>103015501</v>
      </c>
      <c r="B14" s="52" t="s">
        <v>43</v>
      </c>
      <c r="C14" s="53"/>
      <c r="E14" s="54"/>
    </row>
    <row r="15" ht="25.5" hidden="1" customHeight="1" spans="1:5">
      <c r="A15" s="51">
        <v>103015502</v>
      </c>
      <c r="B15" s="52" t="s">
        <v>44</v>
      </c>
      <c r="C15" s="53"/>
      <c r="E15" s="54"/>
    </row>
    <row r="16" s="34" customFormat="1" ht="25.5" hidden="1" customHeight="1" spans="1:5">
      <c r="A16" s="47">
        <v>1030156</v>
      </c>
      <c r="B16" s="48" t="s">
        <v>15</v>
      </c>
      <c r="C16" s="49"/>
      <c r="E16" s="50"/>
    </row>
    <row r="17" s="34" customFormat="1" ht="25.5" customHeight="1" spans="1:5">
      <c r="A17" s="47">
        <v>1030178</v>
      </c>
      <c r="B17" s="48" t="s">
        <v>17</v>
      </c>
      <c r="C17" s="49">
        <v>550</v>
      </c>
      <c r="E17" s="50"/>
    </row>
    <row r="18" s="34" customFormat="1" ht="33.75" hidden="1" customHeight="1" spans="1:3">
      <c r="A18" s="47">
        <v>1030180</v>
      </c>
      <c r="B18" s="55" t="s">
        <v>45</v>
      </c>
      <c r="C18" s="49"/>
    </row>
    <row r="19" s="34" customFormat="1" ht="25.5" hidden="1" customHeight="1" spans="1:3">
      <c r="A19" s="48" t="s">
        <v>26</v>
      </c>
      <c r="B19" s="48"/>
      <c r="C19" s="49">
        <f>C20</f>
        <v>0</v>
      </c>
    </row>
    <row r="20" ht="25.5" hidden="1" customHeight="1" spans="1:3">
      <c r="A20" s="51">
        <v>11004</v>
      </c>
      <c r="B20" s="52" t="s">
        <v>46</v>
      </c>
      <c r="C20" s="56"/>
    </row>
    <row r="21" s="34" customFormat="1" ht="25.5" hidden="1" customHeight="1" spans="1:3">
      <c r="A21" s="47" t="s">
        <v>28</v>
      </c>
      <c r="B21" s="47"/>
      <c r="C21" s="57">
        <f>C22</f>
        <v>0</v>
      </c>
    </row>
    <row r="22" ht="25.5" hidden="1" customHeight="1" spans="1:3">
      <c r="A22" s="51">
        <v>1100802</v>
      </c>
      <c r="B22" s="52" t="s">
        <v>47</v>
      </c>
      <c r="C22" s="56"/>
    </row>
    <row r="23" s="34" customFormat="1" ht="25.5" hidden="1" customHeight="1" spans="1:3">
      <c r="A23" s="47" t="s">
        <v>30</v>
      </c>
      <c r="B23" s="48"/>
      <c r="C23" s="57">
        <f>C24</f>
        <v>0</v>
      </c>
    </row>
    <row r="24" s="35" customFormat="1" ht="25.5" hidden="1" customHeight="1" spans="1:3">
      <c r="A24" s="51">
        <v>1101102</v>
      </c>
      <c r="B24" s="52" t="s">
        <v>48</v>
      </c>
      <c r="C24" s="56"/>
    </row>
    <row r="25" s="35" customFormat="1" ht="25.5" hidden="1" customHeight="1" spans="1:3">
      <c r="A25" s="47" t="s">
        <v>49</v>
      </c>
      <c r="B25" s="58"/>
      <c r="C25" s="57">
        <f>C26</f>
        <v>0</v>
      </c>
    </row>
    <row r="26" s="35" customFormat="1" ht="25.5" hidden="1" customHeight="1" spans="1:3">
      <c r="A26" s="51">
        <v>1100902</v>
      </c>
      <c r="B26" s="52" t="s">
        <v>50</v>
      </c>
      <c r="C26" s="56"/>
    </row>
    <row r="27" s="35" customFormat="1" ht="25.5" hidden="1" customHeight="1" spans="1:3">
      <c r="A27" s="47" t="s">
        <v>51</v>
      </c>
      <c r="B27" s="58"/>
      <c r="C27" s="59"/>
    </row>
    <row r="28" s="34" customFormat="1" ht="25.5" customHeight="1" spans="1:3">
      <c r="A28" s="60" t="s">
        <v>34</v>
      </c>
      <c r="B28" s="61"/>
      <c r="C28" s="57">
        <f>C5+C19+C21+C23+C27</f>
        <v>2050</v>
      </c>
    </row>
    <row r="29" s="34" customFormat="1" ht="14.25" spans="1:3">
      <c r="A29" s="62"/>
      <c r="B29" s="62"/>
      <c r="C29" s="62"/>
    </row>
    <row r="30" ht="14.25" spans="1:3">
      <c r="A30" s="63"/>
      <c r="B30" s="63"/>
      <c r="C30" s="63"/>
    </row>
    <row r="31" spans="2:3">
      <c r="B31" s="64"/>
      <c r="C31" s="65"/>
    </row>
  </sheetData>
  <autoFilter ref="A4:E28">
    <filterColumn colId="2">
      <filters>
        <filter val="550"/>
        <filter val="1,500"/>
        <filter val="2,050"/>
      </filters>
    </filterColumn>
    <extLst/>
  </autoFilter>
  <mergeCells count="2">
    <mergeCell ref="A2:C2"/>
    <mergeCell ref="A28:B28"/>
  </mergeCells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B93" sqref="B93"/>
    </sheetView>
  </sheetViews>
  <sheetFormatPr defaultColWidth="9" defaultRowHeight="13.5"/>
  <cols>
    <col min="1" max="1" width="10.25" style="5" customWidth="1"/>
    <col min="2" max="2" width="56.625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2050</v>
      </c>
      <c r="F5" s="16"/>
      <c r="G5" s="16"/>
      <c r="H5" s="16"/>
      <c r="I5" s="16"/>
      <c r="J5" s="16"/>
      <c r="K5" s="16"/>
    </row>
    <row r="6" s="3" customFormat="1" ht="27" hidden="1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54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55</v>
      </c>
      <c r="C9" s="19">
        <f>IFERROR(VLOOKUP(A9,Sheet4!A:D,4,0),0)</f>
        <v>0</v>
      </c>
    </row>
    <row r="10" s="3" customFormat="1" ht="27" hidden="1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57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58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59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57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58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61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2050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1500</v>
      </c>
      <c r="F20" s="4"/>
      <c r="G20" s="4"/>
    </row>
    <row r="21" s="4" customFormat="1" ht="27" hidden="1" customHeight="1" spans="1:3">
      <c r="A21" s="17">
        <v>2120801</v>
      </c>
      <c r="B21" s="18" t="s">
        <v>63</v>
      </c>
      <c r="C21" s="19">
        <f>IFERROR(VLOOKUP(A21,Sheet4!A:D,4,0),0)</f>
        <v>0</v>
      </c>
    </row>
    <row r="22" s="4" customFormat="1" ht="27" hidden="1" customHeight="1" spans="1:3">
      <c r="A22" s="17">
        <v>2120802</v>
      </c>
      <c r="B22" s="18" t="s">
        <v>64</v>
      </c>
      <c r="C22" s="19">
        <f>IFERROR(VLOOKUP(A22,Sheet4!A:D,4,0),0)</f>
        <v>0</v>
      </c>
    </row>
    <row r="23" s="4" customFormat="1" ht="27" hidden="1" customHeight="1" spans="1:8">
      <c r="A23" s="17">
        <v>2120803</v>
      </c>
      <c r="B23" s="18" t="s">
        <v>65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66</v>
      </c>
      <c r="C24" s="19">
        <v>1500</v>
      </c>
      <c r="H24" s="20"/>
    </row>
    <row r="25" s="4" customFormat="1" ht="27" hidden="1" customHeight="1" spans="1:8">
      <c r="A25" s="17">
        <v>2120805</v>
      </c>
      <c r="B25" s="18" t="s">
        <v>67</v>
      </c>
      <c r="C25" s="19">
        <f>IFERROR(VLOOKUP(A25,Sheet4!A:D,4,0),0)</f>
        <v>0</v>
      </c>
      <c r="H25" s="20"/>
    </row>
    <row r="26" s="4" customFormat="1" ht="27" hidden="1" customHeight="1" spans="1:8">
      <c r="A26" s="17">
        <v>2120806</v>
      </c>
      <c r="B26" s="18" t="s">
        <v>68</v>
      </c>
      <c r="C26" s="19"/>
      <c r="H26" s="20"/>
    </row>
    <row r="27" s="4" customFormat="1" ht="27" hidden="1" customHeight="1" spans="1:8">
      <c r="A27" s="17">
        <v>2120814</v>
      </c>
      <c r="B27" s="18" t="s">
        <v>69</v>
      </c>
      <c r="C27" s="19">
        <f>IFERROR(VLOOKUP(A27,Sheet4!A:D,4,0),0)</f>
        <v>0</v>
      </c>
      <c r="H27" s="20"/>
    </row>
    <row r="28" s="4" customFormat="1" ht="27" hidden="1" customHeight="1" spans="1:8">
      <c r="A28" s="17">
        <v>2120815</v>
      </c>
      <c r="B28" s="18" t="s">
        <v>70</v>
      </c>
      <c r="C28" s="19">
        <f>IFERROR(VLOOKUP(A28,Sheet4!A:D,4,0),0)</f>
        <v>0</v>
      </c>
      <c r="H28" s="20"/>
    </row>
    <row r="29" s="4" customFormat="1" ht="27" hidden="1" customHeight="1" spans="1:8">
      <c r="A29" s="17">
        <v>2120816</v>
      </c>
      <c r="B29" s="18" t="s">
        <v>71</v>
      </c>
      <c r="C29" s="19"/>
      <c r="H29" s="20"/>
    </row>
    <row r="30" s="4" customFormat="1" ht="40.5" hidden="1" customHeight="1" spans="1:10">
      <c r="A30" s="17">
        <v>2120899</v>
      </c>
      <c r="B30" s="18" t="s">
        <v>72</v>
      </c>
      <c r="C30" s="19"/>
      <c r="H30" s="20"/>
      <c r="J30" s="23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hidden="1" customHeight="1" spans="1:10">
      <c r="A33" s="17">
        <v>2121301</v>
      </c>
      <c r="B33" s="18" t="s">
        <v>73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74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75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550</v>
      </c>
      <c r="F36" s="4"/>
      <c r="G36" s="4"/>
      <c r="J36" s="21"/>
    </row>
    <row r="37" s="4" customFormat="1" ht="27" hidden="1" customHeight="1" spans="1:10">
      <c r="A37" s="17">
        <v>2121401</v>
      </c>
      <c r="B37" s="18" t="s">
        <v>76</v>
      </c>
      <c r="C37" s="19">
        <f>IFERROR(VLOOKUP(A37,Sheet4!A:D,4,0),0)</f>
        <v>0</v>
      </c>
      <c r="J37" s="20"/>
    </row>
    <row r="38" s="4" customFormat="1" ht="27" hidden="1" customHeight="1" spans="1:10">
      <c r="A38" s="17">
        <v>2121402</v>
      </c>
      <c r="B38" s="18" t="s">
        <v>77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78</v>
      </c>
      <c r="C39" s="19">
        <v>550</v>
      </c>
      <c r="J39" s="20"/>
    </row>
    <row r="40" s="3" customFormat="1" ht="27" hidden="1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58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80</v>
      </c>
      <c r="C43" s="19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82</v>
      </c>
      <c r="C45" s="19">
        <f>IFERROR(VLOOKUP(A45,Sheet4!A:D,4,0),0)</f>
        <v>0</v>
      </c>
    </row>
    <row r="46" s="3" customFormat="1" ht="27" hidden="1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84</v>
      </c>
      <c r="C48" s="19">
        <f>IFERROR(VLOOKUP(A48,Sheet4!A:D,4,0),0)</f>
        <v>0</v>
      </c>
    </row>
    <row r="49" s="3" customFormat="1" ht="27" hidden="1" customHeight="1" spans="1:7">
      <c r="A49" s="13">
        <v>229</v>
      </c>
      <c r="B49" s="14" t="s">
        <v>23</v>
      </c>
      <c r="C49" s="15">
        <f>C50+C51+C54</f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87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88</v>
      </c>
      <c r="C53" s="19">
        <f>IFERROR(VLOOKUP(A53,Sheet4!A:D,4,0),0)</f>
        <v>0</v>
      </c>
      <c r="H53" s="20"/>
    </row>
    <row r="54" s="3" customFormat="1" ht="27" hidden="1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1"/>
    </row>
    <row r="55" s="4" customFormat="1" ht="27" hidden="1" customHeight="1" spans="1:8">
      <c r="A55" s="17">
        <v>2296002</v>
      </c>
      <c r="B55" s="18" t="s">
        <v>90</v>
      </c>
      <c r="C55" s="19">
        <f>IFERROR(VLOOKUP(A55,Sheet4!A:D,4,0),0)</f>
        <v>0</v>
      </c>
      <c r="H55" s="20"/>
    </row>
    <row r="56" s="4" customFormat="1" ht="27" hidden="1" customHeight="1" spans="1:8">
      <c r="A56" s="17">
        <v>2296003</v>
      </c>
      <c r="B56" s="18" t="s">
        <v>91</v>
      </c>
      <c r="C56" s="19">
        <f>IFERROR(VLOOKUP(A56,Sheet4!A:D,4,0),0)</f>
        <v>0</v>
      </c>
      <c r="H56" s="20"/>
    </row>
    <row r="57" s="3" customFormat="1" ht="27" hidden="1" customHeight="1" spans="1:8">
      <c r="A57" s="17">
        <v>2296004</v>
      </c>
      <c r="B57" s="18" t="s">
        <v>92</v>
      </c>
      <c r="C57" s="19">
        <f>IFERROR(VLOOKUP(A57,Sheet4!A:D,4,0),0)</f>
        <v>0</v>
      </c>
      <c r="F57" s="4"/>
      <c r="G57" s="4"/>
      <c r="H57" s="21"/>
    </row>
    <row r="58" s="3" customFormat="1" ht="27" hidden="1" customHeight="1" spans="1:9">
      <c r="A58" s="17">
        <v>2296006</v>
      </c>
      <c r="B58" s="18" t="s">
        <v>93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hidden="1" customHeight="1" spans="1:9">
      <c r="A59" s="17">
        <v>2296013</v>
      </c>
      <c r="B59" s="18" t="s">
        <v>94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95</v>
      </c>
      <c r="C60" s="19">
        <f>IFERROR(VLOOKUP(A60,Sheet4!A:D,4,0),0)</f>
        <v>0</v>
      </c>
      <c r="F60" s="4"/>
      <c r="G60" s="4"/>
      <c r="I60" s="4"/>
    </row>
    <row r="61" s="3" customFormat="1" ht="27" hidden="1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97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98</v>
      </c>
      <c r="C64" s="19">
        <f>IFERROR(VLOOKUP(A64,Sheet4!A:D,4,0),0)</f>
        <v>0</v>
      </c>
      <c r="J64" s="20"/>
    </row>
    <row r="65" s="4" customFormat="1" ht="27" hidden="1" customHeight="1" spans="1:10">
      <c r="A65" s="24">
        <v>2320498</v>
      </c>
      <c r="B65" s="25" t="s">
        <v>99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100</v>
      </c>
      <c r="C66" s="19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102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103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104</v>
      </c>
      <c r="C71" s="19">
        <f>IFERROR(VLOOKUP(A71,Sheet4!A:D,4,0),0)</f>
        <v>0</v>
      </c>
      <c r="J71" s="20"/>
    </row>
    <row r="72" s="4" customFormat="1" ht="27" hidden="1" customHeight="1" spans="1:3">
      <c r="A72" s="13">
        <v>234</v>
      </c>
      <c r="B72" s="14" t="s">
        <v>105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107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108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109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110</v>
      </c>
      <c r="C77" s="19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112</v>
      </c>
      <c r="C79" s="19">
        <f>IFERROR(VLOOKUP(A79,Sheet4!A:D,4,0),0)</f>
        <v>0</v>
      </c>
    </row>
    <row r="80" s="3" customFormat="1" ht="27" hidden="1" customHeight="1" spans="1:3">
      <c r="A80" s="13" t="s">
        <v>27</v>
      </c>
      <c r="B80" s="14"/>
      <c r="C80" s="15">
        <f>C81</f>
        <v>0</v>
      </c>
    </row>
    <row r="81" s="3" customFormat="1" ht="27" hidden="1" customHeight="1" spans="1:3">
      <c r="A81" s="17">
        <v>2300603</v>
      </c>
      <c r="B81" s="26" t="s">
        <v>113</v>
      </c>
      <c r="C81" s="19"/>
    </row>
    <row r="82" s="3" customFormat="1" ht="27" hidden="1" customHeight="1" spans="1:3">
      <c r="A82" s="13" t="s">
        <v>29</v>
      </c>
      <c r="B82" s="27"/>
      <c r="C82" s="15">
        <f>C83</f>
        <v>0</v>
      </c>
    </row>
    <row r="83" s="3" customFormat="1" ht="27" hidden="1" customHeight="1" spans="1:3">
      <c r="A83" s="17">
        <v>23104</v>
      </c>
      <c r="B83" s="26" t="s">
        <v>114</v>
      </c>
      <c r="C83" s="19"/>
    </row>
    <row r="84" s="3" customFormat="1" ht="27" hidden="1" customHeight="1" spans="1:3">
      <c r="A84" s="13" t="s">
        <v>115</v>
      </c>
      <c r="B84" s="14"/>
      <c r="C84" s="15">
        <f>C85</f>
        <v>0</v>
      </c>
    </row>
    <row r="85" s="4" customFormat="1" ht="27" hidden="1" customHeight="1" spans="1:3">
      <c r="A85" s="17">
        <v>2300802</v>
      </c>
      <c r="B85" s="18" t="s">
        <v>116</v>
      </c>
      <c r="C85" s="19"/>
    </row>
    <row r="86" s="3" customFormat="1" ht="27" customHeight="1" spans="1:3">
      <c r="A86" s="13" t="s">
        <v>117</v>
      </c>
      <c r="B86" s="14"/>
      <c r="C86" s="28">
        <f>C87</f>
        <v>0</v>
      </c>
    </row>
    <row r="87" s="4" customFormat="1" ht="27" hidden="1" customHeight="1" spans="1:3">
      <c r="A87" s="17">
        <v>2300902</v>
      </c>
      <c r="B87" s="18" t="s">
        <v>118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2050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autoFilter ref="A4:K88">
    <filterColumn colId="2">
      <filters>
        <filter val="550"/>
        <filter val="1,500"/>
        <filter val="2,050"/>
        <filter val="-"/>
      </filters>
    </filterColumn>
    <extLst/>
  </autoFilter>
  <mergeCells count="2">
    <mergeCell ref="A2:C2"/>
    <mergeCell ref="A88:B88"/>
  </mergeCells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0" sqref="B10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15000000</v>
      </c>
      <c r="C2">
        <f>B2/10000</f>
        <v>1500</v>
      </c>
      <c r="D2">
        <f>ROUND(C2,0)</f>
        <v>1500</v>
      </c>
    </row>
    <row r="3" spans="1:4">
      <c r="A3" s="1">
        <v>2121499</v>
      </c>
      <c r="B3">
        <v>5500000</v>
      </c>
      <c r="C3">
        <f t="shared" ref="C3:C6" si="0">B3/10000</f>
        <v>550</v>
      </c>
      <c r="D3">
        <f t="shared" ref="D3:D6" si="1">ROUND(C3,0)</f>
        <v>550</v>
      </c>
    </row>
    <row r="4" spans="1:1">
      <c r="A4" s="1"/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镇级收支总表</vt:lpstr>
      <vt:lpstr>镇级收支总表 (2)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WPS_1477220264</cp:lastModifiedBy>
  <dcterms:created xsi:type="dcterms:W3CDTF">2022-01-16T07:12:00Z</dcterms:created>
  <dcterms:modified xsi:type="dcterms:W3CDTF">2024-04-11T02:11:46Z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E84A64AF4BD844C4A1FA0FB8DAE05BE5_12</vt:lpwstr>
  </property>
  <property fmtid="{D5CDD505-2E9C-101B-9397-08002B2CF9AE}" pid="3" name="KSOProductBuildVer">
    <vt:lpwstr>2052-12.1.0.16417</vt:lpwstr>
  </property>
</Properties>
</file>